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naldo\Desktop\UFERSA PGD\IMP\"/>
    </mc:Choice>
  </mc:AlternateContent>
  <xr:revisionPtr revIDLastSave="0" documentId="8_{75DD7DE6-CE0F-424D-B437-B71F6024421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Orçamento Sintético" sheetId="1" r:id="rId1"/>
    <sheet name="Composições" sheetId="3" r:id="rId2"/>
    <sheet name="Memória de Cálculo" sheetId="2" r:id="rId3"/>
    <sheet name="Curva ABC de Insumos" sheetId="6" r:id="rId4"/>
    <sheet name="Curva ABC de Serviços" sheetId="7" r:id="rId5"/>
    <sheet name="Cronograma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2" l="1"/>
  <c r="E24" i="2"/>
  <c r="D27" i="2"/>
  <c r="F27" i="2"/>
  <c r="F28" i="2"/>
  <c r="D43" i="2"/>
  <c r="E43" i="2"/>
  <c r="D44" i="2"/>
  <c r="E44" i="2"/>
  <c r="D45" i="2"/>
  <c r="E45" i="2"/>
  <c r="D46" i="2"/>
  <c r="E46" i="2"/>
  <c r="D47" i="2"/>
  <c r="E47" i="2"/>
  <c r="E48" i="2" l="1"/>
  <c r="G38" i="2" s="1"/>
  <c r="D48" i="2"/>
  <c r="G34" i="2" s="1"/>
  <c r="D24" i="2"/>
  <c r="F24" i="2" s="1"/>
  <c r="G40" i="2" l="1"/>
  <c r="D25" i="2" s="1"/>
  <c r="F25" i="2" s="1"/>
  <c r="G15" i="2"/>
  <c r="D26" i="2"/>
  <c r="F26" i="2" s="1"/>
  <c r="F29" i="2" l="1"/>
  <c r="F30" i="2" s="1"/>
  <c r="G21" i="2" s="1"/>
  <c r="G32" i="2" s="1"/>
  <c r="G13" i="2"/>
</calcChain>
</file>

<file path=xl/sharedStrings.xml><?xml version="1.0" encoding="utf-8"?>
<sst xmlns="http://schemas.openxmlformats.org/spreadsheetml/2006/main" count="3711" uniqueCount="842">
  <si>
    <t>Obra</t>
  </si>
  <si>
    <t>Bancos</t>
  </si>
  <si>
    <t>B.D.I.</t>
  </si>
  <si>
    <t>Encargos Sociais</t>
  </si>
  <si>
    <t>SERVIÇOS DE RECUPERAÇÃO E MANUTENÇÃO DOS SISTEMAS DE IMPERMEABILIZAÇÃO NO CAMPUS  DA UFERSA EM PAU DOS FERROS/RN</t>
  </si>
  <si>
    <t xml:space="preserve">SINAPI - 08/2024 - Rio Grande do Norte
SBC - 09/2024 - Rio Grande do Norte
ORSE - 06/2024 - Sergipe
SEINFRA - 028 - Ceará
</t>
  </si>
  <si>
    <t>25,0%</t>
  </si>
  <si>
    <t>Não 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</si>
  <si>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</si>
  <si>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</si>
  <si>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</si>
  <si>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</si>
  <si>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</si>
  <si>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</si>
  <si>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</si>
  <si>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</si>
  <si>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</si>
  <si>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</si>
  <si>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</si>
  <si>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</si>
  <si>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</si>
  <si>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</si>
  <si>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</si>
  <si>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</si>
  <si>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</si>
  <si>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</si>
  <si>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1.2 </t>
  </si>
  <si>
    <t xml:space="preserve"> 73847/005 </t>
  </si>
  <si>
    <t>ALUGUEL CONTAINER/SANIT C/7 VASOS/1 LAVAT/1 MIC LARG=2,20M            COMPR=6,20M ALT=2,50M CHAPA ACO NERV TRAPEZ FORRO C/ISOL              TERMO-ACUST CHASSIS REFORC PISO COMPENS NAVAL INCL INST ELET          /HIDRO-SANIT EXCL TRANSP/CARGA/DESCARGA</t>
  </si>
  <si>
    <t>MES</t>
  </si>
  <si>
    <t xml:space="preserve"> 1.3 </t>
  </si>
  <si>
    <t xml:space="preserve"> C4990 </t>
  </si>
  <si>
    <t>SEINFRA</t>
  </si>
  <si>
    <t>MOBILIZAÇÃO DE EQUIPAMENTOS EM CAMINHÃO EQUIPADO COM GUINDASTE</t>
  </si>
  <si>
    <t>KM</t>
  </si>
  <si>
    <t xml:space="preserve"> 1.4 </t>
  </si>
  <si>
    <t xml:space="preserve"> C4991 </t>
  </si>
  <si>
    <t>DESMOBILIZAÇÃO DE EQUIPAMENTOS EM CAMINHÃO EQUIPADO COM GUINDASTE</t>
  </si>
  <si>
    <t xml:space="preserve"> 2 </t>
  </si>
  <si>
    <t>DEMOLIÇÕES E RETIRADAS</t>
  </si>
  <si>
    <t xml:space="preserve"> 2.1 </t>
  </si>
  <si>
    <t xml:space="preserve"> 7218 </t>
  </si>
  <si>
    <t>ORSE</t>
  </si>
  <si>
    <t>REMOÇÃO DE IMPERMEABILIZAÇÃO COM MANTA ASFÁLTICA</t>
  </si>
  <si>
    <t xml:space="preserve"> 2.2 </t>
  </si>
  <si>
    <t xml:space="preserve"> 97631 </t>
  </si>
  <si>
    <t>DEMOLIÇÃO DE ARGAMASSAS, DE FORMA MANUAL, SEM REAPROVEITAMENTO. AF_09/2023</t>
  </si>
  <si>
    <t xml:space="preserve"> 2.3 </t>
  </si>
  <si>
    <t xml:space="preserve"> 90443 </t>
  </si>
  <si>
    <t>RASGO LINEAR MANUAL EM ALVENARIA, PARA RAMAIS/ DISTRIBUIÇÃO DE INSTALAÇÕES HIDRÁULICAS, DIÂMETROS MENORES OU IGUAIS A 40 MM. AF_09/2023</t>
  </si>
  <si>
    <t>M</t>
  </si>
  <si>
    <t xml:space="preserve"> 2.4 </t>
  </si>
  <si>
    <t xml:space="preserve"> 4943 </t>
  </si>
  <si>
    <t>REMOÇÃO DE TELHAMENTO COM TELHAS ONDULADAS FIBROCIMENTO OU ALUMINIO</t>
  </si>
  <si>
    <t xml:space="preserve"> 2.5 </t>
  </si>
  <si>
    <t xml:space="preserve"> 100981 </t>
  </si>
  <si>
    <t>CARGA, MANOBRA E DESCARGA DE ENTULHO EM CAMINHÃO BASCULANTE 6 M³ - CARGA COM ESCAVADEIRA HIDRÁULICA  (CAÇAMBA DE 0,80 M³ / 111 HP) E DESCARGA LIVRE (UNIDADE: M3). AF_07/2020</t>
  </si>
  <si>
    <t>m³</t>
  </si>
  <si>
    <t xml:space="preserve"> 2.6 </t>
  </si>
  <si>
    <t xml:space="preserve"> C2533 </t>
  </si>
  <si>
    <t>TRANSPORTE DE MATERIAL, EXCETO ROCHA EM CAMINHÃO ATÉ 5 KM</t>
  </si>
  <si>
    <t xml:space="preserve"> 3 </t>
  </si>
  <si>
    <t>REVESTIMENTOS</t>
  </si>
  <si>
    <t xml:space="preserve"> 3.1 </t>
  </si>
  <si>
    <t xml:space="preserve"> 87745 </t>
  </si>
  <si>
    <t>CONTRAPISO EM ARGAMASSA TRAÇO 1:4 (CIMENTO E AREIA), PREPARO MECÂNICO COM BETONEIRA 400 L, APLICADO EM ÁREAS MOLHADAS SOBRE LAJE, ADERIDO, ACABAMENTO NÃO REFORÇADO, ESPESSURA 3CM. AF_07/2021</t>
  </si>
  <si>
    <t xml:space="preserve"> 3.2 </t>
  </si>
  <si>
    <t xml:space="preserve"> 87792 </t>
  </si>
  <si>
    <t>EMBOÇO OU MASSA ÚNICA EM ARGAMASSA TRAÇO 1:2:8, PREPARO MECÂNICO COM BETONEIRA 400 L, APLICADA MANUALMENTE EM PANOS CEGOS DE FACHADA (SEM PRESENÇA DE VÃOS), ESPESSURA DE 25 MM. AF_08/2022</t>
  </si>
  <si>
    <t xml:space="preserve"> 3.3 </t>
  </si>
  <si>
    <t xml:space="preserve"> 90466 </t>
  </si>
  <si>
    <t>CHUMBAMENTO LINEAR EM ALVENARIA PARA RAMAIS/DISTRIBUIÇÃO DE INSTALAÇÕES HIDRÁULICAS COM DIÂMETROS MENORES OU IGUAIS A 40 MM. AF_09/2023</t>
  </si>
  <si>
    <t xml:space="preserve"> 4 </t>
  </si>
  <si>
    <t>IMPERMEABILIZAÇÕES</t>
  </si>
  <si>
    <t xml:space="preserve"> 4.1 </t>
  </si>
  <si>
    <t xml:space="preserve"> 73753/001 </t>
  </si>
  <si>
    <t>IMPERMEABILIZACAO DE SUPERFICIE COM MANTA ASFALTICA PROTEGIDA COM FILME DE ALUMINIO GOFRADO (DE ESPESSURA 0,8MM), INCLUSA APLICACAO DE  EMULSAO ASFALTICA, E=3MM.</t>
  </si>
  <si>
    <t xml:space="preserve"> 5 </t>
  </si>
  <si>
    <t>TELHAMENTOS</t>
  </si>
  <si>
    <t xml:space="preserve"> 5.1 </t>
  </si>
  <si>
    <t xml:space="preserve"> 0001394 </t>
  </si>
  <si>
    <t>Próprio</t>
  </si>
  <si>
    <t>RETELHAMENTO COM TELHA ONDULADA DE FIBROCIMENTO E = 6 MM - INCLUSIVE PARAFUSOS, ARRUELAS E IÇAMENTO, EXCLUSIVE FORNECIMENTO DE TELHA.</t>
  </si>
  <si>
    <t xml:space="preserve"> 5.2 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</si>
  <si>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</si>
  <si>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</si>
  <si>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6 </t>
  </si>
  <si>
    <t>ADMINISTRAÇÃO LOCAL</t>
  </si>
  <si>
    <t xml:space="preserve"> 6.3 </t>
  </si>
  <si>
    <t xml:space="preserve"> 0001137 </t>
  </si>
  <si>
    <t>UN</t>
  </si>
  <si>
    <t>Total sem BDI</t>
  </si>
  <si>
    <t>Total do BDI</t>
  </si>
  <si>
    <t>Total Geral</t>
  </si>
  <si>
    <t xml:space="preserve"> 6.1</t>
  </si>
  <si>
    <t>M2</t>
  </si>
  <si>
    <t>TELHAMENTO (NOVO)</t>
  </si>
  <si>
    <t>5.2</t>
  </si>
  <si>
    <t>RETELHAMENTO (ESTIMATIVA)</t>
  </si>
  <si>
    <t>5.1</t>
  </si>
  <si>
    <t>TOTAL (M²)</t>
  </si>
  <si>
    <t>LABORATÓRIOS I</t>
  </si>
  <si>
    <t>LTI</t>
  </si>
  <si>
    <t>BIBLIOTECA</t>
  </si>
  <si>
    <t>CENTRAL DE AULAS I</t>
  </si>
  <si>
    <t>ADMINISTRATIVO</t>
  </si>
  <si>
    <t>PROJEÇÃO VERTICAL  (M²)</t>
  </si>
  <si>
    <t>PROJEÇÃO HORIZONTAL (M²)</t>
  </si>
  <si>
    <t>PRÉDIO PADRÃO</t>
  </si>
  <si>
    <t>MANTA ASFÁLTICA PROTEGIDA COM FILME DE ALUMÍNIO</t>
  </si>
  <si>
    <t>4.1</t>
  </si>
  <si>
    <t>EMBOÇO OU MASSA ÚNICA</t>
  </si>
  <si>
    <t>3.2</t>
  </si>
  <si>
    <t>CHUMBAMENTO LINEAR</t>
  </si>
  <si>
    <t>3.3</t>
  </si>
  <si>
    <t>CONTRAPISO DE REGULARIZAÇÃO</t>
  </si>
  <si>
    <t>3.1</t>
  </si>
  <si>
    <t>M3</t>
  </si>
  <si>
    <t>TRANSPORTE DE ENTULHO (ESTIMADO)</t>
  </si>
  <si>
    <t>2.6</t>
  </si>
  <si>
    <t>TOTAL X 2 (empolamento)</t>
  </si>
  <si>
    <t>TOTAL</t>
  </si>
  <si>
    <t>TELHAMENTO</t>
  </si>
  <si>
    <t>RASGOS</t>
  </si>
  <si>
    <t>CONTRAPISO E REBOCO</t>
  </si>
  <si>
    <t>MANTA ASFÁLTICA</t>
  </si>
  <si>
    <t>PROTEÇÃO MECÂNICA</t>
  </si>
  <si>
    <t>VOL. (M³)</t>
  </si>
  <si>
    <t>ESPESS. (M)</t>
  </si>
  <si>
    <t>ÁREA (M²)</t>
  </si>
  <si>
    <t>CARGA E DESCARGA DE ENTULHO</t>
  </si>
  <si>
    <t>2.5</t>
  </si>
  <si>
    <t>REMOÇÃO DE TELHAMENTO (ESTIMADO)</t>
  </si>
  <si>
    <t>2.4</t>
  </si>
  <si>
    <t>RASGO NA ALVENARIA (ESTIMADO)</t>
  </si>
  <si>
    <t>2.3</t>
  </si>
  <si>
    <t>DEMOLIÇÃO DE ARGAMASSAS</t>
  </si>
  <si>
    <t>2.2</t>
  </si>
  <si>
    <t>REMOÇÃO DE IMPERMEABILIZAÇÃO</t>
  </si>
  <si>
    <t>2.1</t>
  </si>
  <si>
    <t>Distância média entre Pau dos Ferros e Natal</t>
  </si>
  <si>
    <t>MOBILIZAÇÃO/DESMOBILIZAÇÃO DE EQUIPAMENTOS</t>
  </si>
  <si>
    <t>1.3 - 1.4</t>
  </si>
  <si>
    <t>MÊS</t>
  </si>
  <si>
    <t>CONTAINER SANITÁRIO/ESCRITÓRIO</t>
  </si>
  <si>
    <t>1.2</t>
  </si>
  <si>
    <t>PLACA DA OBRA (= 3,20 m x 1,60 m)</t>
  </si>
  <si>
    <t>1.1</t>
  </si>
  <si>
    <t>OBRA:</t>
  </si>
  <si>
    <t>MEMÓRIA DE CÁLCULO DE QUANTITATIVOS</t>
  </si>
  <si>
    <t>ASSUNTO:</t>
  </si>
  <si>
    <t>Valor com BDI =&gt;</t>
  </si>
  <si>
    <t>MO com LS =&gt;</t>
  </si>
  <si>
    <t>LS =&gt;</t>
  </si>
  <si>
    <t>H</t>
  </si>
  <si>
    <t>EPI - FAMILIA CARPINTEIRO DE FORMAS - HORISTA (ENCARGOS COMPLEMENTARES - COLETADO CAIXA)</t>
  </si>
  <si>
    <t xml:space="preserve"> 00043483 </t>
  </si>
  <si>
    <t>Insumo</t>
  </si>
  <si>
    <t>FERRAMENTAS - FAMILIA CARPINTEIRO DE FORMAS - HORISTA (ENCARGOS COMPLEMENTARES - COLETADO CAIXA)</t>
  </si>
  <si>
    <t xml:space="preserve"> 00043459 </t>
  </si>
  <si>
    <t>SEGURO - HORISTA (COLETADO CAIXA - ENCARGOS COMPLEMENTARES)</t>
  </si>
  <si>
    <t xml:space="preserve"> 00037373 </t>
  </si>
  <si>
    <t>EXAMES - HORISTA (COLETADO CAIXA - ENCARGOS COMPLEMENTARES)</t>
  </si>
  <si>
    <t xml:space="preserve"> 00037372 </t>
  </si>
  <si>
    <t>TRANSPORTE - HORISTA (COLETADO CAIXA - ENCARGOS COMPLEMENTARES)</t>
  </si>
  <si>
    <t xml:space="preserve"> 00037371 </t>
  </si>
  <si>
    <t>ALIMENTACAO - HORISTA (COLETADO CAIXA - ENCARGOS COMPLEMENTARES)</t>
  </si>
  <si>
    <t xml:space="preserve"> 00037370 </t>
  </si>
  <si>
    <t>TELHADOR (HORISTA)</t>
  </si>
  <si>
    <t xml:space="preserve"> 00012869 </t>
  </si>
  <si>
    <t>CURSO DE CAPACITAÇÃO PARA TELHADISTA (ENCARGOS COMPLEMENTARES) - HORISTA</t>
  </si>
  <si>
    <t xml:space="preserve"> 95385 </t>
  </si>
  <si>
    <t>Composição Auxiliar</t>
  </si>
  <si>
    <t>TELHADISTA COM ENCARGOS COMPLEMENTARES</t>
  </si>
  <si>
    <t xml:space="preserve"> 88323 </t>
  </si>
  <si>
    <t>Composição</t>
  </si>
  <si>
    <t>EPI - FAMILIA SERVENTE - HORISTA (ENCARGOS COMPLEMENTARES - COLETADO CAIXA)</t>
  </si>
  <si>
    <t xml:space="preserve"> 00043491 </t>
  </si>
  <si>
    <t>FERRAMENTAS - FAMILIA SERVENTE - HORISTA (ENCARGOS COMPLEMENTARES - COLETADO CAIXA)</t>
  </si>
  <si>
    <t xml:space="preserve"> 00043467 </t>
  </si>
  <si>
    <t>SERVENTE DE OBRAS (HORISTA)</t>
  </si>
  <si>
    <t xml:space="preserve"> 00006111 </t>
  </si>
  <si>
    <t>CURSO DE CAPACITAÇÃO PARA SERVENTE (ENCARGOS COMPLEMENTARES) - HORISTA</t>
  </si>
  <si>
    <t xml:space="preserve"> 95378 </t>
  </si>
  <si>
    <t>SERVENTE COM ENCARGOS COMPLEMENTARES</t>
  </si>
  <si>
    <t xml:space="preserve"> 88316 </t>
  </si>
  <si>
    <t>L</t>
  </si>
  <si>
    <t>IMUNIZANTE PARA MADEIRA, INCOLOR</t>
  </si>
  <si>
    <t xml:space="preserve"> 00007340 </t>
  </si>
  <si>
    <t>PINTOR COM ENCARGOS COMPLEMENTARES</t>
  </si>
  <si>
    <t xml:space="preserve"> 88310 </t>
  </si>
  <si>
    <t>PINTURA IMUNIZANTE PARA MADEIRA, 2 DEMÃOS. AF_01/2021</t>
  </si>
  <si>
    <t xml:space="preserve"> 102234 </t>
  </si>
  <si>
    <t>EPI - FAMILIA PINTOR - HORISTA (ENCARGOS COMPLEMENTARES - COLETADO CAIXA)</t>
  </si>
  <si>
    <t xml:space="preserve"> 00043490 </t>
  </si>
  <si>
    <t>FERRAMENTAS - FAMILIA PINTOR - HORISTA (ENCARGOS COMPLEMENTARES - COLETADO CAIXA)</t>
  </si>
  <si>
    <t xml:space="preserve"> 00043466 </t>
  </si>
  <si>
    <t>PINTOR (HORISTA)</t>
  </si>
  <si>
    <t xml:space="preserve"> 00004783 </t>
  </si>
  <si>
    <t>CURSO DE CAPACITAÇÃO PARA PINTOR (ENCARGOS COMPLEMENTARES) - HORISTA</t>
  </si>
  <si>
    <t xml:space="preserve"> 95372 </t>
  </si>
  <si>
    <t>EPI - FAMILIA PEDREIRO - HORISTA (ENCARGOS COMPLEMENTARES - COLETADO CAIXA)</t>
  </si>
  <si>
    <t xml:space="preserve"> 00043489 </t>
  </si>
  <si>
    <t>FERRAMENTAS - FAMILIA PEDREIRO - HORISTA (ENCARGOS COMPLEMENTARES - COLETADO CAIXA)</t>
  </si>
  <si>
    <t xml:space="preserve"> 00043465 </t>
  </si>
  <si>
    <t>PEDREIRO (HORISTA)</t>
  </si>
  <si>
    <t xml:space="preserve"> 00004750 </t>
  </si>
  <si>
    <t>CURSO DE CAPACITAÇÃO PARA PEDREIRO (ENCARGOS COMPLEMENTARES) - HORISTA</t>
  </si>
  <si>
    <t xml:space="preserve"> 95371 </t>
  </si>
  <si>
    <t>PEDREIRO COM ENCARGOS COMPLEMENTARES</t>
  </si>
  <si>
    <t xml:space="preserve"> 88309 </t>
  </si>
  <si>
    <t>EPI - FAMILIA OPERADOR ESCAVADEIRA - HORISTA (ENCARGOS COMPLEMENTARES - COLETADO CAIXA)</t>
  </si>
  <si>
    <t xml:space="preserve"> 00043488 </t>
  </si>
  <si>
    <t>FERRAMENTAS - FAMILIA OPERADOR ESCAVADEIRA - HORISTA (ENCARGOS COMPLEMENTARES - COLETADO CAIXA)</t>
  </si>
  <si>
    <t xml:space="preserve"> 00043464 </t>
  </si>
  <si>
    <t>OPERADOR DE GUINCHO OU GUINCHEIRO (HORISTA)</t>
  </si>
  <si>
    <t xml:space="preserve"> 00004253 </t>
  </si>
  <si>
    <t>CURSO DE CAPACITAÇÃO PARA OPERADOR DE GUINCHO (ENCARGOS COMPLEMENTARES) - HORISTA</t>
  </si>
  <si>
    <t xml:space="preserve"> 95358 </t>
  </si>
  <si>
    <t>OPERADOR DE GUINCHO COM ENCARGOS COMPLEMENTARES</t>
  </si>
  <si>
    <t xml:space="preserve"> 88295 </t>
  </si>
  <si>
    <t>OPERADOR DE ESCAVADEIRA (HORISTA)</t>
  </si>
  <si>
    <t xml:space="preserve"> 00004234 </t>
  </si>
  <si>
    <t>CURSO DE CAPACITAÇÃO PARA OPERADOR DE ESCAVADEIRA (ENCARGOS COMPLEMENTARES) - HORISTA</t>
  </si>
  <si>
    <t xml:space="preserve"> 95357 </t>
  </si>
  <si>
    <t>OPERADOR DE ESCAVADEIRA COM ENCARGOS COMPLEMENTARES</t>
  </si>
  <si>
    <t xml:space="preserve"> 88294 </t>
  </si>
  <si>
    <t>OPERADOR DE BETONEIRA ESTACIONARIA / MISTURADOR (HORISTA)</t>
  </si>
  <si>
    <t xml:space="preserve"> 00037666 </t>
  </si>
  <si>
    <t>CURSO DE CAPACITAÇÃO PARA OPERADOR DE BETONEIRA ESTACIONÁRIA/MISTURADOR (ENCARGOS COMPLEMENTARES) - HORISTA</t>
  </si>
  <si>
    <t xml:space="preserve"> 95389 </t>
  </si>
  <si>
    <t>OPERADOR DE BETONEIRA ESTACIONÁRIA/MISTURADOR COM ENCARGOS COMPLEMENTARES</t>
  </si>
  <si>
    <t xml:space="preserve"> 88377 </t>
  </si>
  <si>
    <t>MOTORISTA DE CAMINHAO-BASCULANTE (HORISTA)</t>
  </si>
  <si>
    <t xml:space="preserve"> 00020020 </t>
  </si>
  <si>
    <t>CURSO DE CAPACITAÇÃO PARA MOTORISTA DE BASCULANTE (ENCARGOS COMPLEMENTARES) - HORISTA</t>
  </si>
  <si>
    <t xml:space="preserve"> 95346 </t>
  </si>
  <si>
    <t>MOTORISTA DE BASCULANTE COM ENCARGOS COMPLEMENTARES</t>
  </si>
  <si>
    <t xml:space="preserve"> 88281 </t>
  </si>
  <si>
    <t>IMPERMEABILIZADOR (HORISTA)</t>
  </si>
  <si>
    <t xml:space="preserve"> 00012873 </t>
  </si>
  <si>
    <t>CURSO DE CAPACITAÇÃO PARA IMPERMEABILIZADOR (ENCARGOS COMPLEMENTARES) - HORISTA</t>
  </si>
  <si>
    <t xml:space="preserve"> 95338 </t>
  </si>
  <si>
    <t>IMPERMEABILIZADOR COM ENCARGOS COMPLEMENTARES</t>
  </si>
  <si>
    <t xml:space="preserve"> 88270 </t>
  </si>
  <si>
    <t>KWH</t>
  </si>
  <si>
    <t>ENERGIA ELETRICA ATE 2000 KWH INDUSTRIAL, SEM DEMANDA</t>
  </si>
  <si>
    <t xml:space="preserve"> 00002705 </t>
  </si>
  <si>
    <t>GUINCHO ELÉTRICO DE COLUNA, CAPACIDADE 400 KG, COM MOTO FREIO, MOTOR TRIFÁSICO DE 1,25 CV - MATERIAIS NA OPERAÇÃO. AF_03/2016</t>
  </si>
  <si>
    <t xml:space="preserve"> 93280 </t>
  </si>
  <si>
    <t>GUINCHO ELETRICO DE COLUNA, CAPACIDADE 400 KG, COM MOTO FREIO, MOTOR TRIFASICO DE 1,25 CV</t>
  </si>
  <si>
    <t xml:space="preserve"> 00036487 </t>
  </si>
  <si>
    <t>GUINCHO ELÉTRICO DE COLUNA, CAPACIDADE 400 KG, COM MOTO FREIO, MOTOR TRIFÁSICO DE 1,25 CV - MANUTENÇÃO. AF_03/2016</t>
  </si>
  <si>
    <t xml:space="preserve"> 93279 </t>
  </si>
  <si>
    <t>GUINCHO ELÉTRICO DE COLUNA, CAPACIDADE 400 KG, COM MOTO FREIO, MOTOR TRIFÁSICO DE 1,25 CV - JUROS. AF_03/2016</t>
  </si>
  <si>
    <t xml:space="preserve"> 93278 </t>
  </si>
  <si>
    <t>GUINCHO ELÉTRICO DE COLUNA, CAPACIDADE 400 KG, COM MOTO FREIO, MOTOR TRIFÁSICO DE 1,25 CV - DEPRECIAÇÃO. AF_03/2016</t>
  </si>
  <si>
    <t xml:space="preserve"> 93277 </t>
  </si>
  <si>
    <t>CHP</t>
  </si>
  <si>
    <t>GUINCHO ELÉTRICO DE COLUNA, CAPACIDADE 400 KG, COM MOTO FREIO, MOTOR TRIFÁSICO DE 1,25 CV - CHP DIURNO. AF_03/2016</t>
  </si>
  <si>
    <t xml:space="preserve"> 93281 </t>
  </si>
  <si>
    <t>CHI</t>
  </si>
  <si>
    <t>GUINCHO ELÉTRICO DE COLUNA, CAPACIDADE 400 KG, COM MOTO FREIO, MOTOR TRIFÁSICO DE 1,25 CV - CHI DIURNO. AF_03/2016</t>
  </si>
  <si>
    <t xml:space="preserve"> 93282 </t>
  </si>
  <si>
    <t>OLEO DIESEL COMBUSTIVEL COMUM METROPOLITANO S-10 OU S-500</t>
  </si>
  <si>
    <t xml:space="preserve"> 00004221 </t>
  </si>
  <si>
    <t>ESCAVADEIRA HIDRÁULICA SOBRE ESTEIRAS, CAÇAMBA 0,80 M3, PESO OPERACIONAL 17 T, POTENCIA BRUTA 111 HP - MATERIAIS NA OPERAÇÃO. AF_06/2014</t>
  </si>
  <si>
    <t xml:space="preserve"> 5630 </t>
  </si>
  <si>
    <t>ESCAVADEIRA HIDRAULICA SOBRE ESTEIRAS, CACAMBA 0,80M3, PESO OPERACIONAL 17T, POTENCIA BRUTA 111HP</t>
  </si>
  <si>
    <t xml:space="preserve"> 00010685 </t>
  </si>
  <si>
    <t>ESCAVADEIRA HIDRÁULICA SOBRE ESTEIRAS, CAÇAMBA 0,80 M3, PESO OPERACIONAL 17 T, POTENCIA BRUTA 111 HP - MANUTENÇÃO. AF_06/2014</t>
  </si>
  <si>
    <t xml:space="preserve"> 5629 </t>
  </si>
  <si>
    <t>ESCAVADEIRA HIDRÁULICA SOBRE ESTEIRAS, CAÇAMBA 0,80 M3, PESO OPERACIONAL 17 T, POTENCIA BRUTA 111 HP - JUROS. AF_06/2014</t>
  </si>
  <si>
    <t xml:space="preserve"> 5628 </t>
  </si>
  <si>
    <t>ESCAVADEIRA HIDRÁULICA SOBRE ESTEIRAS, CAÇAMBA 0,80 M3, PESO OPERACIONAL 17 T, POTENCIA BRUTA 111 HP - DEPRECIAÇÃO. AF_06/2014</t>
  </si>
  <si>
    <t xml:space="preserve"> 5627 </t>
  </si>
  <si>
    <t>ESCAVADEIRA HIDRÁULICA SOBRE ESTEIRAS, CAÇAMBA 0,80 M3, PESO OPERACIONAL 17 T, POTENCIA BRUTA 111 HP - CHP DIURNO. AF_06/2014</t>
  </si>
  <si>
    <t xml:space="preserve"> 5631 </t>
  </si>
  <si>
    <t>ESCAVADEIRA HIDRÁULICA SOBRE ESTEIRAS, CAÇAMBA 0,80 M3, PESO OPERACIONAL 17 T, POTENCIA BRUTA 111 HP - CHI DIURNO. AF_06/2014</t>
  </si>
  <si>
    <t xml:space="preserve"> 5632 </t>
  </si>
  <si>
    <t>EPI - FAMILIA ENGENHEIRO CIVIL - MENSALISTA (ENCARGOS COMPLEMENTARES - COLETADO CAIXA)</t>
  </si>
  <si>
    <t xml:space="preserve"> 00043498 </t>
  </si>
  <si>
    <t>FERRAMENTAS - FAMILIA ENGENHEIRO CIVIL - MENSALISTA (ENCARGOS COMPLEMENTARES - COLETADO CAIXA)</t>
  </si>
  <si>
    <t xml:space="preserve"> 00043474 </t>
  </si>
  <si>
    <t>SEGURO - MENSALISTA (COLETADO CAIXA - ENCARGOS COMPLEMENTARES)</t>
  </si>
  <si>
    <t xml:space="preserve"> 00040864 </t>
  </si>
  <si>
    <t>EXAMES - MENSALISTA (COLETADO CAIXA - ENCARGOS COMPLEMENTARES)</t>
  </si>
  <si>
    <t xml:space="preserve"> 00040863 </t>
  </si>
  <si>
    <t>ENGENHEIRO CIVIL DE OBRA JUNIOR (MENSALISTA)</t>
  </si>
  <si>
    <t xml:space="preserve"> 00040811 </t>
  </si>
  <si>
    <t>CURSO DE CAPACITAÇÃO PARA ENGENHEIRO CIVIL DE OBRA JÚNIOR (ENCARGOS COMPLEMENTARES) - MENSALISTA</t>
  </si>
  <si>
    <t xml:space="preserve"> 95415 </t>
  </si>
  <si>
    <t>ENGENHEIRO CIVIL DE OBRA JUNIOR COM ENCARGOS COMPLEMENTARES</t>
  </si>
  <si>
    <t xml:space="preserve"> 93565 </t>
  </si>
  <si>
    <t>EPI - FAMILIA ENCARREGADO GERAL - MENSALISTA (ENCARGOS COMPLEMENTARES - COLETADO CAIXA)</t>
  </si>
  <si>
    <t xml:space="preserve"> 00043499 </t>
  </si>
  <si>
    <t>FERRAMENTAS - FAMILIA ENCARREGADO GERAL - MENSALISTA (ENCARGOS COMPLEMENTARES - COLETADO CAIXA)</t>
  </si>
  <si>
    <t xml:space="preserve"> 00043475 </t>
  </si>
  <si>
    <t>ENCARREGADO GERAL DE OBRAS (MENSALISTA)</t>
  </si>
  <si>
    <t xml:space="preserve"> 00040818 </t>
  </si>
  <si>
    <t>CURSO DE CAPACITAÇÃO PARA ENCARREGADO GERAL DE OBRAS (ENCARGOS COMPLEMENTARES) - MENSALISTA</t>
  </si>
  <si>
    <t xml:space="preserve"> 95422 </t>
  </si>
  <si>
    <t>ENCARREGADO GERAL DE OBRAS COM ENCARGOS COMPLEMENTARES</t>
  </si>
  <si>
    <t xml:space="preserve"> 93572 </t>
  </si>
  <si>
    <t>EPI - FAMILIA ENCANADOR - HORISTA (ENCARGOS COMPLEMENTARES - COLETADO CAIXA)</t>
  </si>
  <si>
    <t xml:space="preserve"> 00043485 </t>
  </si>
  <si>
    <t>FERRAMENTAS - FAMILIA ENCANADOR - HORISTA (ENCARGOS COMPLEMENTARES - COLETADO CAIXA)</t>
  </si>
  <si>
    <t xml:space="preserve"> 00043461 </t>
  </si>
  <si>
    <t>ENCANADOR OU BOMBEIRO HIDRAULICO (HORISTA)</t>
  </si>
  <si>
    <t xml:space="preserve"> 00002696 </t>
  </si>
  <si>
    <t>CURSO DE CAPACITAÇÃO PARA ENCANADOR OU BOMBEIRO HIDRÁULICO (ENCARGOS COMPLEMENTARES) - HORISTA</t>
  </si>
  <si>
    <t xml:space="preserve"> 95335 </t>
  </si>
  <si>
    <t>ENCANADOR OU BOMBEIRO HIDRÁULICO COM ENCARGOS COMPLEMENTARES</t>
  </si>
  <si>
    <t xml:space="preserve"> 88267 </t>
  </si>
  <si>
    <t>CARPINTEIRO DE FORMAS PARA CONCRETO (HORISTA)</t>
  </si>
  <si>
    <t xml:space="preserve"> 00001213 </t>
  </si>
  <si>
    <t>CURSO DE CAPACITAÇÃO PARA CARPINTEIRO DE FÔRMAS (ENCARGOS COMPLEMENTARES) - HORISTA</t>
  </si>
  <si>
    <t xml:space="preserve"> 95330 </t>
  </si>
  <si>
    <t>AUXILIAR DE ENCANADOR OU BOMBEIRO HIDRAULICO (HORISTA)</t>
  </si>
  <si>
    <t xml:space="preserve"> 00000246 </t>
  </si>
  <si>
    <t>CURSO DE CAPACITAÇÃO PARA AUXILIAR DE ENCANADOR OU BOMBEIRO HIDRÁULICO (ENCARGOS COMPLEMENTARES) - HORISTA</t>
  </si>
  <si>
    <t xml:space="preserve"> 95317 </t>
  </si>
  <si>
    <t>CARPINTEIRO DE FORMAS COM ENCARGOS COMPLEMENTARES</t>
  </si>
  <si>
    <t xml:space="preserve"> 88262 </t>
  </si>
  <si>
    <t>CAMINHÃO BASCULANTE 6 M3 TOCO, PESO BRUTO TOTAL 16.000 KG, CARGA ÚTIL MÁXIMA 11.130 KG, DISTÂNCIA ENTRE EIXOS 5,36 M, POTÊNCIA 185 CV, INCLUSIVE CAÇAMBA METÁLICA - MATERIAIS NA OPERAÇÃO. AF_06/2014</t>
  </si>
  <si>
    <t xml:space="preserve"> 7061 </t>
  </si>
  <si>
    <t>CAMINHAO TOCO, PESO BRUTO TOTAL 16000 KG, CARGA UTIL MAXIMA 11030 KG, DISTANCIA ENTRE EIXOS 5,41 M, POTENCIA 185 CV (INCLUI CABINE E CHASSI, NAO INCLUI CARROCERIA)</t>
  </si>
  <si>
    <t xml:space="preserve"> 00037752 </t>
  </si>
  <si>
    <t>CACAMBA METALICA BASCULANTE COM CAPACIDADE DE 6 M3 (INCLUI MONTAGEM, NAO INCLUI CAMINHAO)</t>
  </si>
  <si>
    <t xml:space="preserve"> 00037733 </t>
  </si>
  <si>
    <t>CAMINHÃO BASCULANTE 6 M3 TOCO, PESO BRUTO TOTAL 16.000 KG, CARGA ÚTIL MÁXIMA 11.130 KG, DISTÂNCIA ENTRE EIXOS 5,36 M, POTÊNCIA 185 CV, INCLUSIVE CAÇAMBA METÁLICA - MANUTENÇÃO. AF_06/2014</t>
  </si>
  <si>
    <t xml:space="preserve"> 7060 </t>
  </si>
  <si>
    <t>CAMINHÃO BASCULANTE 6 M3 TOCO, PESO BRUTO TOTAL 16.000 KG, CARGA ÚTIL MÁXIMA 11.130 KG, DISTÂNCIA ENTRE EIXOS 5,36 M, POTÊNCIA 185 CV, INCLUSIVE CAÇAMBA METÁLICA - JUROS. AF_06/2014</t>
  </si>
  <si>
    <t xml:space="preserve"> 7059 </t>
  </si>
  <si>
    <t>CAMINHÃO BASCULANTE 6 M3 TOCO, PESO BRUTO TOTAL 16.000 KG, CARGA ÚTIL MÁXIMA 11.130 KG, DISTÂNCIA ENTRE EIXOS 5,36 M, POTÊNCIA 185 CV, INCLUSIVE CAÇAMBA METÁLICA - IMPOSTOS E SEGUROS. AF_06/2014</t>
  </si>
  <si>
    <t xml:space="preserve"> 91402 </t>
  </si>
  <si>
    <t>CAMINHÃO BASCULANTE 6 M3 TOCO, PESO BRUTO TOTAL 16.000 KG, CARGA ÚTIL MÁXIMA 11.130 KG, DISTÂNCIA ENTRE EIXOS 5,36 M, POTÊNCIA 185 CV, INCLUSIVE CAÇAMBA METÁLICA - DEPRECIAÇÃO. AF_06/2014</t>
  </si>
  <si>
    <t xml:space="preserve"> 7058 </t>
  </si>
  <si>
    <t>CAMINHÃO BASCULANTE 6 M3 TOCO, PESO BRUTO TOTAL 16.000 KG, CARGA ÚTIL MÁXIMA 11.130 KG, DISTÂNCIA ENTRE EIXOS 5,36 M, POTÊNCIA 185 CV, INCLUSIVE CAÇAMBA METÁLICA - CHP DIURNO. AF_06/2014</t>
  </si>
  <si>
    <t xml:space="preserve"> 67826 </t>
  </si>
  <si>
    <t>CAMINHÃO BASCULANTE 6 M3 TOCO, PESO BRUTO TOTAL 16.000 KG, CARGA ÚTIL MÁXIMA 11.130 KG, DISTÂNCIA ENTRE EIXOS 5,36 M, POTÊNCIA 185 CV, INCLUSIVE CAÇAMBA METÁLICA - CHI DIURNO. AF_06/2014</t>
  </si>
  <si>
    <t xml:space="preserve"> 67827 </t>
  </si>
  <si>
    <t>BETONEIRA CAPACIDADE NOMINAL DE 400 L, CAPACIDADE DE MISTURA 280 L, MOTOR ELÉTRICO TRIFÁSICO POTÊNCIA DE 2 CV, SEM CARREGADOR - MATERIAIS NA OPERAÇÃO. AF_05/2023</t>
  </si>
  <si>
    <t xml:space="preserve"> 88829 </t>
  </si>
  <si>
    <t>BETONEIRA CAPACIDADE NOMINAL 400 L, CAPACIDADE DE MISTURA  280 L, MOTOR ELETRICO TRIFASICO 220/380 V POTENCIA 2 CV, SEM CARREGADOR</t>
  </si>
  <si>
    <t xml:space="preserve"> 00010535 </t>
  </si>
  <si>
    <t>BETONEIRA CAPACIDADE NOMINAL DE 400 L, CAPACIDADE DE MISTURA 280 L, MOTOR ELÉTRICO TRIFÁSICO POTÊNCIA DE 2 CV, SEM CARREGADOR - MANUTENÇÃO. AF_05/2023</t>
  </si>
  <si>
    <t xml:space="preserve"> 88828 </t>
  </si>
  <si>
    <t>BETONEIRA CAPACIDADE NOMINAL DE 400 L, CAPACIDADE DE MISTURA 280 L, MOTOR ELÉTRICO TRIFÁSICO POTÊNCIA DE 2 CV, SEM CARREGADOR - JUROS. AF_05/2023</t>
  </si>
  <si>
    <t xml:space="preserve"> 88827 </t>
  </si>
  <si>
    <t>BETONEIRA CAPACIDADE NOMINAL DE 400 L, CAPACIDADE DE MISTURA 280 L, MOTOR ELÉTRICO TRIFÁSICO POTÊNCIA DE 2 CV, SEM CARREGADOR - DEPRECIAÇÃO. AF_05/2023</t>
  </si>
  <si>
    <t xml:space="preserve"> 88826 </t>
  </si>
  <si>
    <t>BETONEIRA CAPACIDADE NOMINAL DE 400 L, CAPACIDADE DE MISTURA 280 L, MOTOR ELÉTRICO TRIFÁSICO POTÊNCIA DE 2 CV, SEM CARREGADOR - CHP DIURNO. AF_05/2023</t>
  </si>
  <si>
    <t xml:space="preserve"> 88830 </t>
  </si>
  <si>
    <t>BETONEIRA CAPACIDADE NOMINAL DE 400 L, CAPACIDADE DE MISTURA 280 L, MOTOR ELÉTRICO TRIFÁSICO POTÊNCIA DE 2 CV, SEM CARREGADOR - CHI DIURNO. AF_05/2023</t>
  </si>
  <si>
    <t xml:space="preserve"> 88831 </t>
  </si>
  <si>
    <t>AUXILIAR DE ENCANADOR OU BOMBEIRO HIDRÁULICO COM ENCARGOS COMPLEMENTARES</t>
  </si>
  <si>
    <t xml:space="preserve"> 88248 </t>
  </si>
  <si>
    <t>KG</t>
  </si>
  <si>
    <t>CIMENTO PORTLAND COMPOSTO CP II-32</t>
  </si>
  <si>
    <t xml:space="preserve"> 00001379 </t>
  </si>
  <si>
    <t>AREIA MEDIA - POSTO JAZIDA/FORNECEDOR (RETIRADO NA JAZIDA, SEM TRANSPORTE)</t>
  </si>
  <si>
    <t xml:space="preserve"> 00000370 </t>
  </si>
  <si>
    <t>ARGAMASSA TRAÇO 1:4 (EM VOLUME DE CIMENTO E AREIA MÉDIA ÚMIDA) PARA CONTRAPISO, PREPARO MECÂNICO COM BETONEIRA 400 L. AF_08/2019</t>
  </si>
  <si>
    <t xml:space="preserve"> 87301 </t>
  </si>
  <si>
    <t>ARGAMASSA TRAÇO 1:3 (EM VOLUME DE CIMENTO E AREIA MÉDIA ÚMIDA), PREPARO MANUAL. AF_08/2019</t>
  </si>
  <si>
    <t xml:space="preserve"> 88629 </t>
  </si>
  <si>
    <t>CAL HIDRATADA CH-I PARA ARGAMASSAS</t>
  </si>
  <si>
    <t xml:space="preserve"> 00001106 </t>
  </si>
  <si>
    <t>ARGAMASSA TRAÇO 1:2:8 (EM VOLUME DE CIMENTO, CAL E AREIA MÉDIA ÚMIDA) PARA EMBOÇO/MASSA ÚNICA/ASSENTAMENTO DE ALVENARIA DE VEDAÇÃO, PREPARO MECÂNICO COM BETONEIRA 400 L. AF_08/2019</t>
  </si>
  <si>
    <t xml:space="preserve"> 87292 </t>
  </si>
  <si>
    <t>Composições Auxiliares</t>
  </si>
  <si>
    <t>TELHA DE FIBROCIMENTO ONDULADA E = 6 MM, DE 2,44 X 1,10 M (SEM AMIANTO)</t>
  </si>
  <si>
    <t xml:space="preserve"> 00007194 </t>
  </si>
  <si>
    <t>PARAFUSO ZINCADO ROSCA SOBERBA, CABECA SEXTAVADA, 5/16 " X 250 MM, PARA FIXACAO DE TELHA EM MADEIRA</t>
  </si>
  <si>
    <t xml:space="preserve"> 00004302 </t>
  </si>
  <si>
    <t>CJ</t>
  </si>
  <si>
    <t>CONJUNTO ARRUELAS DE VEDACAO 5/16" PARA TELHA FIBROCIMENTO (UMA ARRUELA METALICA E UMA ARRUELA PVC - CONICAS)</t>
  </si>
  <si>
    <t xml:space="preserve"> 00001607 </t>
  </si>
  <si>
    <t>MANTA ASFALTICA ELASTOMERICA EM POLIESTER ALUMINIZADA 3 MM, TIPO III, CLASSE B (NBR 9952)</t>
  </si>
  <si>
    <t xml:space="preserve"> 00011621 </t>
  </si>
  <si>
    <t>MANTA LIQUIDA DE BASE ASFALTICA MODIFICADA COM A ADICAO DE ELASTOMEROS DILUIDOS EM SOLVENTE ORGANICO, APLICACAO A FRIO (MEMBRANA IMPERMEABILIZANTE ASFASTICA)</t>
  </si>
  <si>
    <t xml:space="preserve"> 00000626 </t>
  </si>
  <si>
    <t>TELA DE ACO SOLDADA GALVANIZADA/ZINCADA PARA ALVENARIA, FIO D = *1,24 MM, MALHA 25 X 25 MM</t>
  </si>
  <si>
    <t xml:space="preserve"> 00037411 </t>
  </si>
  <si>
    <t>ADITIVO ADESIVO LIQUIDO PARA ARGAMASSAS DE REVESTIMENTOS CIMENTICIOS</t>
  </si>
  <si>
    <t xml:space="preserve"> 00007334 </t>
  </si>
  <si>
    <t>CAMINHÃO BASCULANTE 6 M3 (CHP)</t>
  </si>
  <si>
    <t xml:space="preserve"> I0690 </t>
  </si>
  <si>
    <t>CAMINHÃO COMERC. EQUIP. C/GUINDASTE (CHP)</t>
  </si>
  <si>
    <t xml:space="preserve"> I0705 </t>
  </si>
  <si>
    <t>LOCACAO DE CONTAINER 2,30 X 6,00 M, ALT. 2,50 M, PARA SANITARIO, COM 4 BACIAS, 8 CHUVEIROS,1 LAVATORIO E 1 MICTORIO (NAO INCLUI MOBILIZACAO/DESMOBILIZACAO)</t>
  </si>
  <si>
    <t xml:space="preserve"> 00010778 </t>
  </si>
  <si>
    <t>MICTORIO INDIVIDUAL, SIFONADO, DE LOUCA BRANCA, SEM COMPLEMENTOS</t>
  </si>
  <si>
    <t xml:space="preserve"> 00010432 </t>
  </si>
  <si>
    <t>LAVATORIO DE LOUCA BRANCA, SUSPENSO (SEM COLUNA), DIMENSOES *40 X 30* CM</t>
  </si>
  <si>
    <t xml:space="preserve"> 00010425 </t>
  </si>
  <si>
    <t>BACIA SANITARIA (VASO) CONVENCIONAL, DE LOUCA BRANCA, SIFAO APARENTE, SAIDA VERTICAL (SEM ASSENTO)</t>
  </si>
  <si>
    <t xml:space="preserve"> 00010420 </t>
  </si>
  <si>
    <t>PREGO DE ACO POLIDO COM CABECA 17 X 27 (2 1/2 X 11)</t>
  </si>
  <si>
    <t xml:space="preserve"> 00005069 </t>
  </si>
  <si>
    <t>PREGO DE ACO POLIDO COM CABECA 10 X 10 (7/8 X 17)</t>
  </si>
  <si>
    <t xml:space="preserve"> 00005065 </t>
  </si>
  <si>
    <t>PLACA DE OBRA (PARA CONSTRUCAO CIVIL) EM CHAPA GALVANIZADA *N. 22*, ADESIVADA, DE *2,4 X 1,2* M (SEM POSTES PARA FIXACAO)</t>
  </si>
  <si>
    <t xml:space="preserve"> 00004813 </t>
  </si>
  <si>
    <t>SARRAFO *2,5 X 10* CM EM PINUS, MISTA OU EQUIVALENTE DA REGIAO - BRUTA</t>
  </si>
  <si>
    <t xml:space="preserve"> 00004509 </t>
  </si>
  <si>
    <t>Composições Principais</t>
  </si>
  <si>
    <t>Composições Analíticas com Preço Unitário</t>
  </si>
  <si>
    <t>164.278,02</t>
  </si>
  <si>
    <t>Custo Acumulado</t>
  </si>
  <si>
    <t>34,24%</t>
  </si>
  <si>
    <t>Porcentagem Acumulado</t>
  </si>
  <si>
    <t>156.625,45</t>
  </si>
  <si>
    <t>164.278,03</t>
  </si>
  <si>
    <t>Custo</t>
  </si>
  <si>
    <t>32,65%</t>
  </si>
  <si>
    <t>Porcentagem</t>
  </si>
  <si>
    <t>33,00%
11.617,61</t>
  </si>
  <si>
    <t>34,00%
11.969,66</t>
  </si>
  <si>
    <t>100,00%
35.204,87</t>
  </si>
  <si>
    <t>34,00%
9.271,80</t>
  </si>
  <si>
    <t>33,00%
8.999,10</t>
  </si>
  <si>
    <t>100,00%
27.270,00</t>
  </si>
  <si>
    <t>33,00%
77.957,02</t>
  </si>
  <si>
    <t/>
  </si>
  <si>
    <t>33,00%
34.663,29</t>
  </si>
  <si>
    <t>34,00%
35.713,69</t>
  </si>
  <si>
    <t>100,00%
105.040,26</t>
  </si>
  <si>
    <t>33,00%
21.523,64</t>
  </si>
  <si>
    <t>34,00%
22.175,87</t>
  </si>
  <si>
    <t>100,00%
65.223,15</t>
  </si>
  <si>
    <t>14,80%
1.592,10</t>
  </si>
  <si>
    <t>85,20%
9.165,33</t>
  </si>
  <si>
    <t>100,00%
10.757,43</t>
  </si>
  <si>
    <t>90 DIAS</t>
  </si>
  <si>
    <t>60 DIAS</t>
  </si>
  <si>
    <t>30 DIAS</t>
  </si>
  <si>
    <t>Total Por Etapa</t>
  </si>
  <si>
    <t>Cronograma Físico e Financeiro</t>
  </si>
  <si>
    <t>479.729,09</t>
  </si>
  <si>
    <t>323.103,64</t>
  </si>
  <si>
    <t>100,0%</t>
  </si>
  <si>
    <t>67,35%</t>
  </si>
  <si>
    <t>158.825,62</t>
  </si>
  <si>
    <t>33,11%</t>
  </si>
  <si>
    <t>34,00%
80.319,35</t>
  </si>
  <si>
    <t>100,00%
236.233,38</t>
  </si>
  <si>
    <t>R$ 37.117,55</t>
  </si>
  <si>
    <t>Outros</t>
  </si>
  <si>
    <t>R$ 0,00</t>
  </si>
  <si>
    <t>Franquia</t>
  </si>
  <si>
    <t>Transporte</t>
  </si>
  <si>
    <t>Verba</t>
  </si>
  <si>
    <t>Aluguel</t>
  </si>
  <si>
    <t>Administração</t>
  </si>
  <si>
    <t>R$ 397,40</t>
  </si>
  <si>
    <t>Taxas</t>
  </si>
  <si>
    <t>R$ 5.722,62</t>
  </si>
  <si>
    <t>Serviços</t>
  </si>
  <si>
    <t>R$ 205.677,14</t>
  </si>
  <si>
    <t>Material</t>
  </si>
  <si>
    <t>R$ 198.700,32</t>
  </si>
  <si>
    <t>Mão de Obra</t>
  </si>
  <si>
    <t>Equipamento para Aquisição Permanente</t>
  </si>
  <si>
    <t>R$ 32.246,10</t>
  </si>
  <si>
    <t>Equipamento</t>
  </si>
  <si>
    <t>Totais por Tipo</t>
  </si>
  <si>
    <t>100,03%</t>
  </si>
  <si>
    <t>0,00%</t>
  </si>
  <si>
    <t>0,86</t>
  </si>
  <si>
    <t>2,86</t>
  </si>
  <si>
    <t>0,3000000</t>
  </si>
  <si>
    <t>1,75</t>
  </si>
  <si>
    <t>25,92</t>
  </si>
  <si>
    <t>0,0675840</t>
  </si>
  <si>
    <t>2,50</t>
  </si>
  <si>
    <t>2,16</t>
  </si>
  <si>
    <t>1,1594240</t>
  </si>
  <si>
    <t>2,80</t>
  </si>
  <si>
    <t>48,37</t>
  </si>
  <si>
    <t>0,0578560</t>
  </si>
  <si>
    <t>2,85</t>
  </si>
  <si>
    <t>2,46</t>
  </si>
  <si>
    <t>3,12</t>
  </si>
  <si>
    <t>0,01</t>
  </si>
  <si>
    <t>311,7356822</t>
  </si>
  <si>
    <t>100,02%</t>
  </si>
  <si>
    <t>4,60</t>
  </si>
  <si>
    <t>5.852,85</t>
  </si>
  <si>
    <t>0,0007866</t>
  </si>
  <si>
    <t>0,01%</t>
  </si>
  <si>
    <t>29,74</t>
  </si>
  <si>
    <t>35,67</t>
  </si>
  <si>
    <t>0,8337920</t>
  </si>
  <si>
    <t>30,10</t>
  </si>
  <si>
    <t>25,53</t>
  </si>
  <si>
    <t>1,1791226</t>
  </si>
  <si>
    <t>100,01%</t>
  </si>
  <si>
    <t>30,13</t>
  </si>
  <si>
    <t>9,13</t>
  </si>
  <si>
    <t>3,3000000</t>
  </si>
  <si>
    <t>100,00%</t>
  </si>
  <si>
    <t>33,95</t>
  </si>
  <si>
    <t>113,17</t>
  </si>
  <si>
    <t>52,58</t>
  </si>
  <si>
    <t>175,28</t>
  </si>
  <si>
    <t>99,99%</t>
  </si>
  <si>
    <t>62,34</t>
  </si>
  <si>
    <t>75.406,37</t>
  </si>
  <si>
    <t>0,0008267</t>
  </si>
  <si>
    <t>99,97%</t>
  </si>
  <si>
    <t>70,23</t>
  </si>
  <si>
    <t>23,41</t>
  </si>
  <si>
    <t>3,0000000</t>
  </si>
  <si>
    <t>99,96%</t>
  </si>
  <si>
    <t>0,02%</t>
  </si>
  <si>
    <t>84,61</t>
  </si>
  <si>
    <t>0,61</t>
  </si>
  <si>
    <t>138,7092480</t>
  </si>
  <si>
    <t>99,94%</t>
  </si>
  <si>
    <t>101,64</t>
  </si>
  <si>
    <t>1,15</t>
  </si>
  <si>
    <t>88,3859023</t>
  </si>
  <si>
    <t>99,92%</t>
  </si>
  <si>
    <t>118,84</t>
  </si>
  <si>
    <t>36,77</t>
  </si>
  <si>
    <t>3,2320126</t>
  </si>
  <si>
    <t>99,90%</t>
  </si>
  <si>
    <t>0,03%</t>
  </si>
  <si>
    <t>130,58</t>
  </si>
  <si>
    <t>435,25</t>
  </si>
  <si>
    <t>99,87%</t>
  </si>
  <si>
    <t>138,15</t>
  </si>
  <si>
    <t>8,41</t>
  </si>
  <si>
    <t>16,4264960</t>
  </si>
  <si>
    <t>99,84%</t>
  </si>
  <si>
    <t>161,04</t>
  </si>
  <si>
    <t>6.000,00</t>
  </si>
  <si>
    <t>0,0268407</t>
  </si>
  <si>
    <t>99,81%</t>
  </si>
  <si>
    <t>0,04%</t>
  </si>
  <si>
    <t>182,24</t>
  </si>
  <si>
    <t>23,66</t>
  </si>
  <si>
    <t>7,7025060</t>
  </si>
  <si>
    <t>99,77%</t>
  </si>
  <si>
    <t>192,74</t>
  </si>
  <si>
    <t>29,91</t>
  </si>
  <si>
    <t>6,4441125</t>
  </si>
  <si>
    <t>99,73%</t>
  </si>
  <si>
    <t>0,05%</t>
  </si>
  <si>
    <t>241,92</t>
  </si>
  <si>
    <t>0,32</t>
  </si>
  <si>
    <t>756,0000000</t>
  </si>
  <si>
    <t>99,68%</t>
  </si>
  <si>
    <t>246,90</t>
  </si>
  <si>
    <t>1,78</t>
  </si>
  <si>
    <t>99,63%</t>
  </si>
  <si>
    <t>0,06%</t>
  </si>
  <si>
    <t>284,54</t>
  </si>
  <si>
    <t>0,38</t>
  </si>
  <si>
    <t>748,8000000</t>
  </si>
  <si>
    <t>99,57%</t>
  </si>
  <si>
    <t>308,91</t>
  </si>
  <si>
    <t>1.012.500,00</t>
  </si>
  <si>
    <t>0,0003051</t>
  </si>
  <si>
    <t>99,50%</t>
  </si>
  <si>
    <t>0,07%</t>
  </si>
  <si>
    <t>333,56</t>
  </si>
  <si>
    <t>1,07</t>
  </si>
  <si>
    <t>99,43%</t>
  </si>
  <si>
    <t>0,08%</t>
  </si>
  <si>
    <t>397,40</t>
  </si>
  <si>
    <t>0,05</t>
  </si>
  <si>
    <t>7.948,0826132</t>
  </si>
  <si>
    <t>99,35%</t>
  </si>
  <si>
    <t>0,09%</t>
  </si>
  <si>
    <t>408,61</t>
  </si>
  <si>
    <t>704.987,71</t>
  </si>
  <si>
    <t>0,0005796</t>
  </si>
  <si>
    <t>99,26%</t>
  </si>
  <si>
    <t>0,10%</t>
  </si>
  <si>
    <t>469,95</t>
  </si>
  <si>
    <t>7,61</t>
  </si>
  <si>
    <t>61,7545639</t>
  </si>
  <si>
    <t>99,17%</t>
  </si>
  <si>
    <t>0,11%</t>
  </si>
  <si>
    <t>524,96</t>
  </si>
  <si>
    <t>249,98</t>
  </si>
  <si>
    <t>2,1000000</t>
  </si>
  <si>
    <t>99,06%</t>
  </si>
  <si>
    <t>0,18%</t>
  </si>
  <si>
    <t>885,60</t>
  </si>
  <si>
    <t>295,20</t>
  </si>
  <si>
    <t>98,87%</t>
  </si>
  <si>
    <t>0,21%</t>
  </si>
  <si>
    <t>988,42</t>
  </si>
  <si>
    <t>1,32</t>
  </si>
  <si>
    <t>98,67%</t>
  </si>
  <si>
    <t>0,22%</t>
  </si>
  <si>
    <t>1.039,83</t>
  </si>
  <si>
    <t>315,10</t>
  </si>
  <si>
    <t>98,45%</t>
  </si>
  <si>
    <t>0,31%</t>
  </si>
  <si>
    <t>1.477,95</t>
  </si>
  <si>
    <t>23,56</t>
  </si>
  <si>
    <t>62,7314028</t>
  </si>
  <si>
    <t>98,14%</t>
  </si>
  <si>
    <t>0,35%</t>
  </si>
  <si>
    <t>1.655,86</t>
  </si>
  <si>
    <t>0,60</t>
  </si>
  <si>
    <t>2.759,7623413</t>
  </si>
  <si>
    <t>97,80%</t>
  </si>
  <si>
    <t>0,36%</t>
  </si>
  <si>
    <t>1.732,06</t>
  </si>
  <si>
    <t>20,25</t>
  </si>
  <si>
    <t>85,5336810</t>
  </si>
  <si>
    <t>97,44%</t>
  </si>
  <si>
    <t>0,38%</t>
  </si>
  <si>
    <t>1.810,09</t>
  </si>
  <si>
    <t>23,26</t>
  </si>
  <si>
    <t>77,8199040</t>
  </si>
  <si>
    <t>97,06%</t>
  </si>
  <si>
    <t>0,53%</t>
  </si>
  <si>
    <t>2.560,00</t>
  </si>
  <si>
    <t>500,00</t>
  </si>
  <si>
    <t>5,1200000</t>
  </si>
  <si>
    <t>96,52%</t>
  </si>
  <si>
    <t>0,60%</t>
  </si>
  <si>
    <t>2.859,74</t>
  </si>
  <si>
    <t>1,02</t>
  </si>
  <si>
    <t>2.803,6636890</t>
  </si>
  <si>
    <t>95,93%</t>
  </si>
  <si>
    <t>2.883,52</t>
  </si>
  <si>
    <t>18,96</t>
  </si>
  <si>
    <t>152,0843000</t>
  </si>
  <si>
    <t>95,33%</t>
  </si>
  <si>
    <t>0,62%</t>
  </si>
  <si>
    <t>2.997,45</t>
  </si>
  <si>
    <t>0,76</t>
  </si>
  <si>
    <t>3.944,0145700</t>
  </si>
  <si>
    <t>94,70%</t>
  </si>
  <si>
    <t>0,67%</t>
  </si>
  <si>
    <t>3.195,02</t>
  </si>
  <si>
    <t>215,88</t>
  </si>
  <si>
    <t>14,8000000</t>
  </si>
  <si>
    <t>94,04%</t>
  </si>
  <si>
    <t>0,78%</t>
  </si>
  <si>
    <t>3.749,76</t>
  </si>
  <si>
    <t>4,96</t>
  </si>
  <si>
    <t>93,26%</t>
  </si>
  <si>
    <t>0,81%</t>
  </si>
  <si>
    <t>3.902,31</t>
  </si>
  <si>
    <t>1.300,77</t>
  </si>
  <si>
    <t>92,44%</t>
  </si>
  <si>
    <t>0,88%</t>
  </si>
  <si>
    <t>4.207,34</t>
  </si>
  <si>
    <t>23,60</t>
  </si>
  <si>
    <t>178,2772000</t>
  </si>
  <si>
    <t>91,56%</t>
  </si>
  <si>
    <t>0,89%</t>
  </si>
  <si>
    <t>4.285,95</t>
  </si>
  <si>
    <t>19,11</t>
  </si>
  <si>
    <t>224,2779000</t>
  </si>
  <si>
    <t>90,67%</t>
  </si>
  <si>
    <t>0,91%</t>
  </si>
  <si>
    <t>4.345,68</t>
  </si>
  <si>
    <t>1,55</t>
  </si>
  <si>
    <t>89,77%</t>
  </si>
  <si>
    <t>1,16%</t>
  </si>
  <si>
    <t>5.574,52</t>
  </si>
  <si>
    <t>220,82</t>
  </si>
  <si>
    <t>25,2446120</t>
  </si>
  <si>
    <t>88,60%</t>
  </si>
  <si>
    <t>1,19%</t>
  </si>
  <si>
    <t>5.722,62</t>
  </si>
  <si>
    <t>0,72</t>
  </si>
  <si>
    <t>87,41%</t>
  </si>
  <si>
    <t>1,36%</t>
  </si>
  <si>
    <t>6.547,06</t>
  </si>
  <si>
    <t>1,66</t>
  </si>
  <si>
    <t>86,05%</t>
  </si>
  <si>
    <t>1,49%</t>
  </si>
  <si>
    <t>7.152,44</t>
  </si>
  <si>
    <t>24,05</t>
  </si>
  <si>
    <t>297,3985837</t>
  </si>
  <si>
    <t>84,55%</t>
  </si>
  <si>
    <t>1,63%</t>
  </si>
  <si>
    <t>7.815,33</t>
  </si>
  <si>
    <t>25.724,13</t>
  </si>
  <si>
    <t>0,3038130</t>
  </si>
  <si>
    <t>82,93%</t>
  </si>
  <si>
    <t>2,25%</t>
  </si>
  <si>
    <t>10.805,77</t>
  </si>
  <si>
    <t>125,00</t>
  </si>
  <si>
    <t>86,4461497</t>
  </si>
  <si>
    <t>80,67%</t>
  </si>
  <si>
    <t>2,77%</t>
  </si>
  <si>
    <t>13.273,30</t>
  </si>
  <si>
    <t>1,67</t>
  </si>
  <si>
    <t>77,91%</t>
  </si>
  <si>
    <t>2,89%</t>
  </si>
  <si>
    <t>13.878,93</t>
  </si>
  <si>
    <t>22,67</t>
  </si>
  <si>
    <t>612,2158600</t>
  </si>
  <si>
    <t>75,01%</t>
  </si>
  <si>
    <t>3,77%</t>
  </si>
  <si>
    <t>18.087,45</t>
  </si>
  <si>
    <t>44,43</t>
  </si>
  <si>
    <t>407,1000000</t>
  </si>
  <si>
    <t>71,24%</t>
  </si>
  <si>
    <t>4,83%</t>
  </si>
  <si>
    <t>23.178,52</t>
  </si>
  <si>
    <t>0,85</t>
  </si>
  <si>
    <t>27.268,8491897</t>
  </si>
  <si>
    <t>66,41%</t>
  </si>
  <si>
    <t>4,97%</t>
  </si>
  <si>
    <t>23.844,25</t>
  </si>
  <si>
    <t>3,00</t>
  </si>
  <si>
    <t>61,44%</t>
  </si>
  <si>
    <t>5,28%</t>
  </si>
  <si>
    <t>25.310,29</t>
  </si>
  <si>
    <t>8.285,47</t>
  </si>
  <si>
    <t>3,0547800</t>
  </si>
  <si>
    <t>56,17%</t>
  </si>
  <si>
    <t>6,01%</t>
  </si>
  <si>
    <t>28.833,61</t>
  </si>
  <si>
    <t>1.223,8373764</t>
  </si>
  <si>
    <t>50,15%</t>
  </si>
  <si>
    <t>8,09%</t>
  </si>
  <si>
    <t>38.833,75</t>
  </si>
  <si>
    <t>1.648,2917800</t>
  </si>
  <si>
    <t>42,06%</t>
  </si>
  <si>
    <t>14,63%</t>
  </si>
  <si>
    <t>70.180,49</t>
  </si>
  <si>
    <t>17,37</t>
  </si>
  <si>
    <t>4.040,3274058</t>
  </si>
  <si>
    <t>27,43%</t>
  </si>
  <si>
    <t>131.592,07</t>
  </si>
  <si>
    <t>74,35</t>
  </si>
  <si>
    <t>1.769,9000000</t>
  </si>
  <si>
    <t>Geral</t>
  </si>
  <si>
    <t>Improdutiva</t>
  </si>
  <si>
    <t>Operativa</t>
  </si>
  <si>
    <t>Peso Acumulado</t>
  </si>
  <si>
    <t>Valor Acumulado</t>
  </si>
  <si>
    <t>Peso</t>
  </si>
  <si>
    <t>Valor Unitário</t>
  </si>
  <si>
    <t>Quantidade</t>
  </si>
  <si>
    <t>Tipo</t>
  </si>
  <si>
    <t>Curva ABC de Insumos</t>
  </si>
  <si>
    <t>100,00</t>
  </si>
  <si>
    <t>0,33</t>
  </si>
  <si>
    <t>1.592,00</t>
  </si>
  <si>
    <t>3,98</t>
  </si>
  <si>
    <t>400,0</t>
  </si>
  <si>
    <t>CONSTRUÇÃO DO CANTEIRO DA OBRA</t>
  </si>
  <si>
    <t>99,67</t>
  </si>
  <si>
    <t>99,34</t>
  </si>
  <si>
    <t>0,34</t>
  </si>
  <si>
    <t>1.622,08</t>
  </si>
  <si>
    <t>11,90</t>
  </si>
  <si>
    <t>136,31</t>
  </si>
  <si>
    <t>TRAN - TRANSPORTES, CARGAS E DESCARGAS</t>
  </si>
  <si>
    <t>99,00</t>
  </si>
  <si>
    <t>0,62</t>
  </si>
  <si>
    <t>2.981,63</t>
  </si>
  <si>
    <t>582,35</t>
  </si>
  <si>
    <t>5,12</t>
  </si>
  <si>
    <t>PAVI - PAVIMENTAÇÃO</t>
  </si>
  <si>
    <t>98,38</t>
  </si>
  <si>
    <t>0,96</t>
  </si>
  <si>
    <t>4.590,00</t>
  </si>
  <si>
    <t>15,30</t>
  </si>
  <si>
    <t>300,0</t>
  </si>
  <si>
    <t>COBE - COBERTURA</t>
  </si>
  <si>
    <t>97,42</t>
  </si>
  <si>
    <t>4.591,80</t>
  </si>
  <si>
    <t>1.530,60</t>
  </si>
  <si>
    <t>3,0</t>
  </si>
  <si>
    <t>CANT - CANTEIRO DE OBRAS</t>
  </si>
  <si>
    <t>96,46</t>
  </si>
  <si>
    <t>1,16</t>
  </si>
  <si>
    <t>5.572,35</t>
  </si>
  <si>
    <t>40,88</t>
  </si>
  <si>
    <t>CARGA,TRANSPORTE E DESCARGA DE MATERIAL</t>
  </si>
  <si>
    <t>95,30</t>
  </si>
  <si>
    <t>1,68</t>
  </si>
  <si>
    <t>8.052,00</t>
  </si>
  <si>
    <t>13,42</t>
  </si>
  <si>
    <t>600,0</t>
  </si>
  <si>
    <t>Demolições / Remoções</t>
  </si>
  <si>
    <t>93,62</t>
  </si>
  <si>
    <t>1,84</t>
  </si>
  <si>
    <t>8.850,00</t>
  </si>
  <si>
    <t>8,85</t>
  </si>
  <si>
    <t>1.000,0</t>
  </si>
  <si>
    <t>INHI - INSTALAÇÕES HIDROS SANITÁRIAS</t>
  </si>
  <si>
    <t>91,78</t>
  </si>
  <si>
    <t>3,31</t>
  </si>
  <si>
    <t>15.880,83</t>
  </si>
  <si>
    <t>9,87</t>
  </si>
  <si>
    <t>1.609,0</t>
  </si>
  <si>
    <t>88,47</t>
  </si>
  <si>
    <t>3,57</t>
  </si>
  <si>
    <t>17.130,00</t>
  </si>
  <si>
    <t>17,13</t>
  </si>
  <si>
    <t>84,90</t>
  </si>
  <si>
    <t>4,73</t>
  </si>
  <si>
    <t>22.680,00</t>
  </si>
  <si>
    <t>75,60</t>
  </si>
  <si>
    <t>80,17</t>
  </si>
  <si>
    <t>4,87</t>
  </si>
  <si>
    <t>23.371,63</t>
  </si>
  <si>
    <t>43,20</t>
  </si>
  <si>
    <t>541,01</t>
  </si>
  <si>
    <t>REVE - REVESTIMENTO E TRATAMENTO DE SUPERFÍCIES</t>
  </si>
  <si>
    <t>75,30</t>
  </si>
  <si>
    <t>5,26</t>
  </si>
  <si>
    <t>25.245,89</t>
  </si>
  <si>
    <t>13,62</t>
  </si>
  <si>
    <t>1.853,59</t>
  </si>
  <si>
    <t>SERP - SERVIÇOS PRELIMINARES</t>
  </si>
  <si>
    <t>70,03</t>
  </si>
  <si>
    <t>7,34</t>
  </si>
  <si>
    <t>35.204,87</t>
  </si>
  <si>
    <t>1,0</t>
  </si>
  <si>
    <t>ASTU - ASSENTAMENTO DE TUBOS E PECAS</t>
  </si>
  <si>
    <t>62,70</t>
  </si>
  <si>
    <t>13,45</t>
  </si>
  <si>
    <t>64.538,63</t>
  </si>
  <si>
    <t>60,43</t>
  </si>
  <si>
    <t>1.067,99</t>
  </si>
  <si>
    <t>PISO - PISOS</t>
  </si>
  <si>
    <t>49,24</t>
  </si>
  <si>
    <t>236.233,38</t>
  </si>
  <si>
    <t>146,82</t>
  </si>
  <si>
    <t>IMPE - IMPERMEABILIZAÇÕES E PROTEÇÕES DIVERSAS</t>
  </si>
  <si>
    <t>Peso Acumulado (%)</t>
  </si>
  <si>
    <t>Valor  Unit</t>
  </si>
  <si>
    <t>Curva ABC de Serviços</t>
  </si>
  <si>
    <t>Mossoró, 19 de setembro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</si>
</sst>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%"/>
    <numFmt numFmtId="165" formatCode="#,##0.0000000"/>
  </numFmts>
  <fonts count="27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10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5" fillId="5" borderId="2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right" vertical="top" wrapText="1"/>
    </xf>
    <xf numFmtId="0" fontId="18" fillId="9" borderId="0" xfId="0" applyFont="1" applyFill="1" applyAlignment="1">
      <alignment horizontal="left" vertical="top" wrapText="1"/>
    </xf>
    <xf numFmtId="0" fontId="19" fillId="10" borderId="0" xfId="0" applyFont="1" applyFill="1" applyAlignment="1">
      <alignment horizontal="center" vertical="top" wrapText="1"/>
    </xf>
    <xf numFmtId="0" fontId="20" fillId="11" borderId="0" xfId="0" applyFont="1" applyFill="1" applyAlignment="1">
      <alignment horizontal="right" vertical="top" wrapText="1"/>
    </xf>
    <xf numFmtId="0" fontId="22" fillId="13" borderId="0" xfId="0" applyFont="1" applyFill="1" applyAlignment="1">
      <alignment horizontal="left" vertical="top" wrapText="1"/>
    </xf>
    <xf numFmtId="0" fontId="23" fillId="14" borderId="0" xfId="0" applyFont="1" applyFill="1" applyAlignment="1">
      <alignment horizontal="center" vertical="top" wrapText="1"/>
    </xf>
    <xf numFmtId="0" fontId="7" fillId="18" borderId="4" xfId="0" applyFont="1" applyFill="1" applyBorder="1" applyAlignment="1">
      <alignment horizontal="left" vertical="top" wrapText="1"/>
    </xf>
    <xf numFmtId="0" fontId="8" fillId="18" borderId="5" xfId="0" applyFont="1" applyFill="1" applyBorder="1" applyAlignment="1">
      <alignment horizontal="right" vertical="top" wrapText="1"/>
    </xf>
    <xf numFmtId="4" fontId="9" fillId="18" borderId="6" xfId="0" applyNumberFormat="1" applyFont="1" applyFill="1" applyBorder="1" applyAlignment="1">
      <alignment horizontal="right" vertical="top" wrapText="1"/>
    </xf>
    <xf numFmtId="164" fontId="10" fillId="18" borderId="7" xfId="0" applyNumberFormat="1" applyFont="1" applyFill="1" applyBorder="1" applyAlignment="1">
      <alignment horizontal="right" vertical="top" wrapText="1"/>
    </xf>
    <xf numFmtId="0" fontId="12" fillId="0" borderId="8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right" vertical="top" wrapText="1"/>
    </xf>
    <xf numFmtId="0" fontId="13" fillId="0" borderId="9" xfId="0" applyFont="1" applyFill="1" applyBorder="1" applyAlignment="1">
      <alignment horizontal="center" vertical="top" wrapText="1"/>
    </xf>
    <xf numFmtId="4" fontId="15" fillId="0" borderId="11" xfId="0" applyNumberFormat="1" applyFont="1" applyFill="1" applyBorder="1" applyAlignment="1">
      <alignment horizontal="right" vertical="top" wrapText="1"/>
    </xf>
    <xf numFmtId="164" fontId="16" fillId="0" borderId="12" xfId="0" applyNumberFormat="1" applyFont="1" applyFill="1" applyBorder="1" applyAlignment="1">
      <alignment horizontal="right" vertical="top" wrapText="1"/>
    </xf>
    <xf numFmtId="0" fontId="1" fillId="0" borderId="0" xfId="1"/>
    <xf numFmtId="0" fontId="1" fillId="0" borderId="0" xfId="1" applyAlignment="1">
      <alignment horizontal="center"/>
    </xf>
    <xf numFmtId="0" fontId="1" fillId="0" borderId="16" xfId="1" applyBorder="1"/>
    <xf numFmtId="0" fontId="24" fillId="18" borderId="17" xfId="1" applyFont="1" applyFill="1" applyBorder="1"/>
    <xf numFmtId="43" fontId="24" fillId="18" borderId="17" xfId="2" applyFont="1" applyFill="1" applyBorder="1"/>
    <xf numFmtId="0" fontId="1" fillId="18" borderId="18" xfId="1" applyFill="1" applyBorder="1"/>
    <xf numFmtId="0" fontId="1" fillId="18" borderId="18" xfId="1" applyFill="1" applyBorder="1" applyAlignment="1">
      <alignment horizontal="center"/>
    </xf>
    <xf numFmtId="0" fontId="24" fillId="18" borderId="18" xfId="1" applyFont="1" applyFill="1" applyBorder="1"/>
    <xf numFmtId="0" fontId="24" fillId="18" borderId="18" xfId="1" applyFont="1" applyFill="1" applyBorder="1" applyAlignment="1">
      <alignment horizontal="left"/>
    </xf>
    <xf numFmtId="0" fontId="1" fillId="18" borderId="19" xfId="1" applyFill="1" applyBorder="1" applyAlignment="1">
      <alignment horizontal="right"/>
    </xf>
    <xf numFmtId="2" fontId="24" fillId="0" borderId="20" xfId="1" applyNumberFormat="1" applyFont="1" applyBorder="1" applyAlignment="1">
      <alignment horizontal="center"/>
    </xf>
    <xf numFmtId="2" fontId="24" fillId="0" borderId="21" xfId="1" applyNumberFormat="1" applyFont="1" applyBorder="1" applyAlignment="1">
      <alignment horizontal="center"/>
    </xf>
    <xf numFmtId="2" fontId="1" fillId="0" borderId="0" xfId="1" applyNumberFormat="1" applyBorder="1" applyAlignment="1">
      <alignment horizontal="center"/>
    </xf>
    <xf numFmtId="0" fontId="1" fillId="0" borderId="0" xfId="1" applyFont="1" applyBorder="1"/>
    <xf numFmtId="2" fontId="1" fillId="0" borderId="24" xfId="1" applyNumberFormat="1" applyBorder="1" applyAlignment="1">
      <alignment horizontal="center"/>
    </xf>
    <xf numFmtId="0" fontId="1" fillId="0" borderId="24" xfId="1" applyBorder="1" applyAlignment="1">
      <alignment horizontal="center"/>
    </xf>
    <xf numFmtId="0" fontId="1" fillId="0" borderId="24" xfId="1" applyFont="1" applyBorder="1"/>
    <xf numFmtId="0" fontId="24" fillId="0" borderId="26" xfId="1" applyFont="1" applyBorder="1" applyAlignment="1">
      <alignment horizontal="center" vertical="center" wrapText="1"/>
    </xf>
    <xf numFmtId="0" fontId="24" fillId="0" borderId="26" xfId="1" applyFont="1" applyBorder="1" applyAlignment="1">
      <alignment vertical="center"/>
    </xf>
    <xf numFmtId="43" fontId="24" fillId="18" borderId="17" xfId="1" applyNumberFormat="1" applyFont="1" applyFill="1" applyBorder="1"/>
    <xf numFmtId="43" fontId="24" fillId="0" borderId="0" xfId="1" applyNumberFormat="1" applyFont="1"/>
    <xf numFmtId="0" fontId="24" fillId="0" borderId="0" xfId="1" applyFont="1"/>
    <xf numFmtId="43" fontId="1" fillId="0" borderId="0" xfId="1" applyNumberFormat="1" applyAlignment="1">
      <alignment horizontal="center"/>
    </xf>
    <xf numFmtId="0" fontId="24" fillId="0" borderId="0" xfId="1" applyFont="1" applyAlignment="1">
      <alignment horizontal="center" vertical="center"/>
    </xf>
    <xf numFmtId="0" fontId="1" fillId="0" borderId="0" xfId="1" applyAlignment="1">
      <alignment horizontal="left"/>
    </xf>
    <xf numFmtId="2" fontId="24" fillId="18" borderId="17" xfId="1" applyNumberFormat="1" applyFont="1" applyFill="1" applyBorder="1"/>
    <xf numFmtId="0" fontId="24" fillId="0" borderId="0" xfId="1" applyFont="1" applyAlignment="1">
      <alignment vertical="center"/>
    </xf>
    <xf numFmtId="0" fontId="11" fillId="17" borderId="0" xfId="0" applyFont="1" applyFill="1" applyAlignment="1">
      <alignment horizontal="center" vertical="top" wrapText="1"/>
    </xf>
    <xf numFmtId="0" fontId="11" fillId="17" borderId="0" xfId="0" applyFont="1" applyFill="1" applyAlignment="1">
      <alignment horizontal="right" vertical="top" wrapText="1"/>
    </xf>
    <xf numFmtId="0" fontId="17" fillId="17" borderId="0" xfId="0" applyFont="1" applyFill="1" applyAlignment="1">
      <alignment horizontal="left" vertical="top" wrapText="1"/>
    </xf>
    <xf numFmtId="0" fontId="17" fillId="17" borderId="0" xfId="0" applyFont="1" applyFill="1" applyAlignment="1">
      <alignment horizontal="center" vertical="top" wrapText="1"/>
    </xf>
    <xf numFmtId="0" fontId="12" fillId="15" borderId="13" xfId="0" applyFont="1" applyFill="1" applyBorder="1" applyAlignment="1">
      <alignment horizontal="left" vertical="top" wrapText="1"/>
    </xf>
    <xf numFmtId="4" fontId="17" fillId="17" borderId="0" xfId="0" applyNumberFormat="1" applyFont="1" applyFill="1" applyAlignment="1">
      <alignment horizontal="right" vertical="top" wrapText="1"/>
    </xf>
    <xf numFmtId="0" fontId="17" fillId="17" borderId="0" xfId="0" applyFont="1" applyFill="1" applyAlignment="1">
      <alignment horizontal="right" vertical="top" wrapText="1"/>
    </xf>
    <xf numFmtId="4" fontId="17" fillId="8" borderId="14" xfId="0" applyNumberFormat="1" applyFont="1" applyFill="1" applyBorder="1" applyAlignment="1">
      <alignment horizontal="right" vertical="top" wrapText="1"/>
    </xf>
    <xf numFmtId="165" fontId="17" fillId="8" borderId="14" xfId="0" applyNumberFormat="1" applyFont="1" applyFill="1" applyBorder="1" applyAlignment="1">
      <alignment horizontal="right" vertical="top" wrapText="1"/>
    </xf>
    <xf numFmtId="0" fontId="17" fillId="8" borderId="14" xfId="0" applyFont="1" applyFill="1" applyBorder="1" applyAlignment="1">
      <alignment horizontal="center" vertical="top" wrapText="1"/>
    </xf>
    <xf numFmtId="0" fontId="17" fillId="8" borderId="14" xfId="0" applyFont="1" applyFill="1" applyBorder="1" applyAlignment="1">
      <alignment horizontal="left" vertical="top" wrapText="1"/>
    </xf>
    <xf numFmtId="0" fontId="17" fillId="8" borderId="14" xfId="0" applyFont="1" applyFill="1" applyBorder="1" applyAlignment="1">
      <alignment horizontal="right" vertical="top" wrapText="1"/>
    </xf>
    <xf numFmtId="4" fontId="17" fillId="7" borderId="14" xfId="0" applyNumberFormat="1" applyFont="1" applyFill="1" applyBorder="1" applyAlignment="1">
      <alignment horizontal="right" vertical="top" wrapText="1"/>
    </xf>
    <xf numFmtId="165" fontId="17" fillId="7" borderId="14" xfId="0" applyNumberFormat="1" applyFont="1" applyFill="1" applyBorder="1" applyAlignment="1">
      <alignment horizontal="right" vertical="top" wrapText="1"/>
    </xf>
    <xf numFmtId="0" fontId="17" fillId="7" borderId="14" xfId="0" applyFont="1" applyFill="1" applyBorder="1" applyAlignment="1">
      <alignment horizontal="center" vertical="top" wrapText="1"/>
    </xf>
    <xf numFmtId="0" fontId="17" fillId="7" borderId="14" xfId="0" applyFont="1" applyFill="1" applyBorder="1" applyAlignment="1">
      <alignment horizontal="left" vertical="top" wrapText="1"/>
    </xf>
    <xf numFmtId="0" fontId="17" fillId="7" borderId="14" xfId="0" applyFont="1" applyFill="1" applyBorder="1" applyAlignment="1">
      <alignment horizontal="right" vertical="top" wrapText="1"/>
    </xf>
    <xf numFmtId="4" fontId="12" fillId="15" borderId="14" xfId="0" applyNumberFormat="1" applyFont="1" applyFill="1" applyBorder="1" applyAlignment="1">
      <alignment horizontal="right" vertical="top" wrapText="1"/>
    </xf>
    <xf numFmtId="165" fontId="12" fillId="15" borderId="14" xfId="0" applyNumberFormat="1" applyFont="1" applyFill="1" applyBorder="1" applyAlignment="1">
      <alignment horizontal="right" vertical="top" wrapText="1"/>
    </xf>
    <xf numFmtId="0" fontId="12" fillId="15" borderId="14" xfId="0" applyFont="1" applyFill="1" applyBorder="1" applyAlignment="1">
      <alignment horizontal="center" vertical="top" wrapText="1"/>
    </xf>
    <xf numFmtId="0" fontId="12" fillId="15" borderId="14" xfId="0" applyFont="1" applyFill="1" applyBorder="1" applyAlignment="1">
      <alignment horizontal="left" vertical="top" wrapText="1"/>
    </xf>
    <xf numFmtId="0" fontId="12" fillId="15" borderId="14" xfId="0" applyFont="1" applyFill="1" applyBorder="1" applyAlignment="1">
      <alignment horizontal="right" vertical="top" wrapText="1"/>
    </xf>
    <xf numFmtId="0" fontId="2" fillId="17" borderId="14" xfId="0" applyFont="1" applyFill="1" applyBorder="1" applyAlignment="1">
      <alignment horizontal="right" vertical="top" wrapText="1"/>
    </xf>
    <xf numFmtId="0" fontId="2" fillId="17" borderId="14" xfId="0" applyFont="1" applyFill="1" applyBorder="1" applyAlignment="1">
      <alignment horizontal="center" vertical="top" wrapText="1"/>
    </xf>
    <xf numFmtId="0" fontId="2" fillId="17" borderId="14" xfId="0" applyFont="1" applyFill="1" applyBorder="1" applyAlignment="1">
      <alignment horizontal="left" vertical="top" wrapText="1"/>
    </xf>
    <xf numFmtId="0" fontId="11" fillId="17" borderId="0" xfId="0" applyFont="1" applyFill="1" applyAlignment="1">
      <alignment horizontal="left" vertical="top" wrapText="1"/>
    </xf>
    <xf numFmtId="0" fontId="2" fillId="17" borderId="0" xfId="0" applyFont="1" applyFill="1" applyAlignment="1">
      <alignment horizontal="left" vertical="top" wrapText="1"/>
    </xf>
    <xf numFmtId="0" fontId="12" fillId="18" borderId="15" xfId="0" applyFont="1" applyFill="1" applyBorder="1" applyAlignment="1">
      <alignment horizontal="right" vertical="top" wrapText="1"/>
    </xf>
    <xf numFmtId="0" fontId="7" fillId="18" borderId="14" xfId="0" applyFont="1" applyFill="1" applyBorder="1" applyAlignment="1">
      <alignment horizontal="right" vertical="top" wrapText="1"/>
    </xf>
    <xf numFmtId="0" fontId="7" fillId="18" borderId="14" xfId="0" applyFont="1" applyFill="1" applyBorder="1" applyAlignment="1">
      <alignment horizontal="left" vertical="top" wrapText="1"/>
    </xf>
    <xf numFmtId="0" fontId="12" fillId="16" borderId="14" xfId="0" applyFont="1" applyFill="1" applyBorder="1" applyAlignment="1">
      <alignment horizontal="right" vertical="top" wrapText="1"/>
    </xf>
    <xf numFmtId="4" fontId="12" fillId="16" borderId="14" xfId="0" applyNumberFormat="1" applyFont="1" applyFill="1" applyBorder="1" applyAlignment="1">
      <alignment horizontal="right" vertical="top" wrapText="1"/>
    </xf>
    <xf numFmtId="0" fontId="12" fillId="16" borderId="14" xfId="0" applyFont="1" applyFill="1" applyBorder="1" applyAlignment="1">
      <alignment horizontal="center" vertical="top" wrapText="1"/>
    </xf>
    <xf numFmtId="0" fontId="12" fillId="16" borderId="14" xfId="0" applyFont="1" applyFill="1" applyBorder="1" applyAlignment="1">
      <alignment horizontal="left" vertical="top" wrapText="1"/>
    </xf>
    <xf numFmtId="0" fontId="12" fillId="0" borderId="14" xfId="0" applyFont="1" applyFill="1" applyBorder="1" applyAlignment="1">
      <alignment horizontal="right" vertical="top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1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8" fillId="9" borderId="0" xfId="0" applyFont="1" applyFill="1" applyAlignment="1">
      <alignment horizontal="left" vertical="top" wrapText="1"/>
    </xf>
    <xf numFmtId="0" fontId="20" fillId="11" borderId="0" xfId="0" applyFont="1" applyFill="1" applyAlignment="1">
      <alignment horizontal="right" vertical="top" wrapText="1"/>
    </xf>
    <xf numFmtId="4" fontId="21" fillId="12" borderId="0" xfId="0" applyNumberFormat="1" applyFont="1" applyFill="1" applyAlignment="1">
      <alignment horizontal="right" vertical="top" wrapText="1"/>
    </xf>
    <xf numFmtId="0" fontId="25" fillId="14" borderId="0" xfId="0" applyFont="1" applyFill="1" applyAlignment="1">
      <alignment horizontal="right" vertical="top" wrapText="1"/>
    </xf>
    <xf numFmtId="0" fontId="26" fillId="0" borderId="0" xfId="0" applyFont="1" applyAlignment="1">
      <alignment horizontal="right"/>
    </xf>
    <xf numFmtId="0" fontId="3" fillId="3" borderId="0" xfId="0" applyFont="1" applyFill="1" applyAlignment="1">
      <alignment horizontal="center" wrapText="1"/>
    </xf>
    <xf numFmtId="0" fontId="0" fillId="0" borderId="0" xfId="0"/>
    <xf numFmtId="0" fontId="17" fillId="17" borderId="0" xfId="0" applyFont="1" applyFill="1" applyAlignment="1">
      <alignment horizontal="right" vertical="top" wrapText="1"/>
    </xf>
    <xf numFmtId="0" fontId="11" fillId="17" borderId="0" xfId="0" applyFont="1" applyFill="1" applyAlignment="1">
      <alignment horizontal="right" vertical="top" wrapText="1"/>
    </xf>
    <xf numFmtId="4" fontId="11" fillId="17" borderId="0" xfId="0" applyNumberFormat="1" applyFont="1" applyFill="1" applyAlignment="1">
      <alignment horizontal="right" vertical="top" wrapText="1"/>
    </xf>
    <xf numFmtId="0" fontId="17" fillId="17" borderId="0" xfId="0" applyFont="1" applyFill="1" applyAlignment="1">
      <alignment horizontal="center" vertical="top" wrapText="1"/>
    </xf>
    <xf numFmtId="0" fontId="2" fillId="17" borderId="0" xfId="0" applyFont="1" applyFill="1" applyAlignment="1">
      <alignment horizontal="center" wrapText="1"/>
    </xf>
    <xf numFmtId="0" fontId="2" fillId="17" borderId="0" xfId="0" applyFont="1" applyFill="1" applyAlignment="1">
      <alignment horizontal="left" vertical="top" wrapText="1"/>
    </xf>
    <xf numFmtId="0" fontId="11" fillId="17" borderId="0" xfId="0" applyFont="1" applyFill="1" applyAlignment="1">
      <alignment horizontal="left" vertical="top" wrapText="1"/>
    </xf>
    <xf numFmtId="0" fontId="24" fillId="0" borderId="0" xfId="1" applyFont="1" applyAlignment="1">
      <alignment horizontal="left" vertical="center" wrapText="1"/>
    </xf>
    <xf numFmtId="0" fontId="1" fillId="0" borderId="0" xfId="1" applyFont="1" applyAlignment="1">
      <alignment horizontal="left"/>
    </xf>
    <xf numFmtId="0" fontId="1" fillId="0" borderId="0" xfId="1" applyAlignment="1">
      <alignment horizontal="left"/>
    </xf>
    <xf numFmtId="0" fontId="1" fillId="0" borderId="16" xfId="1" applyBorder="1" applyAlignment="1">
      <alignment horizontal="left"/>
    </xf>
    <xf numFmtId="0" fontId="24" fillId="0" borderId="22" xfId="1" applyFont="1" applyBorder="1" applyAlignment="1">
      <alignment horizontal="center"/>
    </xf>
    <xf numFmtId="0" fontId="24" fillId="0" borderId="21" xfId="1" applyFont="1" applyBorder="1" applyAlignment="1">
      <alignment horizontal="center"/>
    </xf>
    <xf numFmtId="0" fontId="24" fillId="0" borderId="25" xfId="1" applyFont="1" applyBorder="1" applyAlignment="1">
      <alignment horizontal="center" vertical="center"/>
    </xf>
    <xf numFmtId="0" fontId="24" fillId="0" borderId="0" xfId="1" applyFont="1" applyBorder="1" applyAlignment="1">
      <alignment horizontal="center" vertical="center"/>
    </xf>
    <xf numFmtId="0" fontId="24" fillId="0" borderId="23" xfId="1" applyFont="1" applyBorder="1" applyAlignment="1">
      <alignment horizontal="center" vertical="center"/>
    </xf>
    <xf numFmtId="0" fontId="2" fillId="17" borderId="14" xfId="0" applyFont="1" applyFill="1" applyBorder="1" applyAlignment="1">
      <alignment horizontal="right" vertical="top" wrapText="1"/>
    </xf>
    <xf numFmtId="0" fontId="2" fillId="17" borderId="14" xfId="0" applyFont="1" applyFill="1" applyBorder="1" applyAlignment="1">
      <alignment horizontal="left" vertical="top" wrapText="1"/>
    </xf>
    <xf numFmtId="0" fontId="2" fillId="17" borderId="14" xfId="0" applyFont="1" applyFill="1" applyBorder="1" applyAlignment="1">
      <alignment horizontal="center" vertical="top" wrapText="1"/>
    </xf>
  </cellXfs>
  <cellStyles count="3">
    <cellStyle name="Normal" xfId="0" builtinId="0"/>
    <cellStyle name="Normal 2" xfId="1" xr:uid="{00000000-0005-0000-0000-000001000000}"/>
    <cellStyle name="Vírgula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39052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tabSelected="1" showOutlineSymbols="0" showWhiteSpace="0" workbookViewId="0">
      <selection activeCell="M8" sqref="M8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x14ac:dyDescent="0.2">
      <c r="A1" s="1"/>
      <c r="B1" s="1"/>
      <c r="C1" s="1"/>
      <c r="D1" s="1" t="s">
        <v>0</v>
      </c>
      <c r="E1" s="83" t="s">
        <v>1</v>
      </c>
      <c r="F1" s="83"/>
      <c r="G1" s="83" t="s">
        <v>2</v>
      </c>
      <c r="H1" s="83"/>
      <c r="I1" s="83" t="s">
        <v>3</v>
      </c>
      <c r="J1" s="83"/>
    </row>
    <row r="2" spans="1:10" ht="80.099999999999994" customHeight="1" x14ac:dyDescent="0.2">
      <c r="A2" s="5"/>
      <c r="B2" s="5"/>
      <c r="C2" s="5"/>
      <c r="D2" s="5" t="s">
        <v>4</v>
      </c>
      <c r="E2" s="84" t="s">
        <v>5</v>
      </c>
      <c r="F2" s="84"/>
      <c r="G2" s="84" t="s">
        <v>6</v>
      </c>
      <c r="H2" s="84"/>
      <c r="I2" s="84" t="s">
        <v>7</v>
      </c>
      <c r="J2" s="84"/>
    </row>
    <row r="3" spans="1:10" ht="15" x14ac:dyDescent="0.25">
      <c r="A3" s="89" t="s">
        <v>8</v>
      </c>
      <c r="B3" s="90"/>
      <c r="C3" s="90"/>
      <c r="D3" s="90"/>
      <c r="E3" s="90"/>
      <c r="F3" s="90"/>
      <c r="G3" s="90"/>
      <c r="H3" s="90"/>
      <c r="I3" s="90"/>
      <c r="J3" s="90"/>
    </row>
    <row r="4" spans="1:10" ht="30" customHeight="1" x14ac:dyDescent="0.2">
      <c r="A4" s="2" t="s">
        <v>9</v>
      </c>
      <c r="B4" s="4" t="s">
        <v>10</v>
      </c>
      <c r="C4" s="2" t="s">
        <v>11</v>
      </c>
      <c r="D4" s="2" t="s">
        <v>12</v>
      </c>
      <c r="E4" s="3" t="s">
        <v>13</v>
      </c>
      <c r="F4" s="4" t="s">
        <v>14</v>
      </c>
      <c r="G4" s="4" t="s">
        <v>15</v>
      </c>
      <c r="H4" s="4" t="s">
        <v>16</v>
      </c>
      <c r="I4" s="4" t="s">
        <v>17</v>
      </c>
      <c r="J4" s="4" t="s">
        <v>18</v>
      </c>
    </row>
    <row r="5" spans="1:10" ht="24" customHeight="1" x14ac:dyDescent="0.2">
      <c r="A5" s="10" t="s">
        <v>19</v>
      </c>
      <c r="B5" s="10"/>
      <c r="C5" s="10"/>
      <c r="D5" s="10" t="s">
        <v>20</v>
      </c>
      <c r="E5" s="10"/>
      <c r="F5" s="11"/>
      <c r="G5" s="10"/>
      <c r="H5" s="10"/>
      <c r="I5" s="12">
        <v>10757.43</v>
      </c>
      <c r="J5" s="13">
        <v>2.2423968494385028E-2</v>
      </c>
    </row>
    <row r="6" spans="1:10" ht="39" customHeight="1" x14ac:dyDescent="0.2">
      <c r="A6" s="14" t="s">
        <v>21</v>
      </c>
      <c r="B6" s="15" t="s">
        <v>22</v>
      </c>
      <c r="C6" s="14" t="s">
        <v>23</v>
      </c>
      <c r="D6" s="14" t="s">
        <v>24</v>
      </c>
      <c r="E6" s="16" t="s">
        <v>25</v>
      </c>
      <c r="F6" s="15">
        <v>5.12</v>
      </c>
      <c r="G6" s="17">
        <v>465.88</v>
      </c>
      <c r="H6" s="17">
        <v>582.35</v>
      </c>
      <c r="I6" s="17">
        <v>2981.63</v>
      </c>
      <c r="J6" s="18">
        <v>6.215237020544241E-3</v>
      </c>
    </row>
    <row r="7" spans="1:10" ht="65.099999999999994" customHeight="1" x14ac:dyDescent="0.2">
      <c r="A7" s="14" t="s">
        <v>26</v>
      </c>
      <c r="B7" s="15" t="s">
        <v>27</v>
      </c>
      <c r="C7" s="14" t="s">
        <v>23</v>
      </c>
      <c r="D7" s="14" t="s">
        <v>28</v>
      </c>
      <c r="E7" s="16" t="s">
        <v>29</v>
      </c>
      <c r="F7" s="15">
        <v>3</v>
      </c>
      <c r="G7" s="17">
        <v>1224.48</v>
      </c>
      <c r="H7" s="17">
        <v>1530.6</v>
      </c>
      <c r="I7" s="17">
        <v>4591.8</v>
      </c>
      <c r="J7" s="18">
        <v>9.5716522006201454E-3</v>
      </c>
    </row>
    <row r="8" spans="1:10" ht="26.1" customHeight="1" x14ac:dyDescent="0.2">
      <c r="A8" s="14" t="s">
        <v>30</v>
      </c>
      <c r="B8" s="15" t="s">
        <v>31</v>
      </c>
      <c r="C8" s="14" t="s">
        <v>32</v>
      </c>
      <c r="D8" s="14" t="s">
        <v>33</v>
      </c>
      <c r="E8" s="16" t="s">
        <v>34</v>
      </c>
      <c r="F8" s="15">
        <v>400</v>
      </c>
      <c r="G8" s="17">
        <v>3.19</v>
      </c>
      <c r="H8" s="17">
        <v>3.98</v>
      </c>
      <c r="I8" s="17">
        <v>1592</v>
      </c>
      <c r="J8" s="18">
        <v>3.318539636610321E-3</v>
      </c>
    </row>
    <row r="9" spans="1:10" ht="26.1" customHeight="1" x14ac:dyDescent="0.2">
      <c r="A9" s="14" t="s">
        <v>35</v>
      </c>
      <c r="B9" s="15" t="s">
        <v>36</v>
      </c>
      <c r="C9" s="14" t="s">
        <v>32</v>
      </c>
      <c r="D9" s="14" t="s">
        <v>37</v>
      </c>
      <c r="E9" s="16" t="s">
        <v>34</v>
      </c>
      <c r="F9" s="15">
        <v>400</v>
      </c>
      <c r="G9" s="17">
        <v>3.19</v>
      </c>
      <c r="H9" s="17">
        <v>3.98</v>
      </c>
      <c r="I9" s="17">
        <v>1592</v>
      </c>
      <c r="J9" s="18">
        <v>3.318539636610321E-3</v>
      </c>
    </row>
    <row r="10" spans="1:10" ht="24" customHeight="1" x14ac:dyDescent="0.2">
      <c r="A10" s="10" t="s">
        <v>38</v>
      </c>
      <c r="B10" s="10"/>
      <c r="C10" s="10"/>
      <c r="D10" s="10" t="s">
        <v>39</v>
      </c>
      <c r="E10" s="10"/>
      <c r="F10" s="11"/>
      <c r="G10" s="10"/>
      <c r="H10" s="10"/>
      <c r="I10" s="12">
        <v>65223.15</v>
      </c>
      <c r="J10" s="13">
        <v>0.13595829679621887</v>
      </c>
    </row>
    <row r="11" spans="1:10" ht="24" customHeight="1" x14ac:dyDescent="0.2">
      <c r="A11" s="14" t="s">
        <v>40</v>
      </c>
      <c r="B11" s="15" t="s">
        <v>41</v>
      </c>
      <c r="C11" s="14" t="s">
        <v>42</v>
      </c>
      <c r="D11" s="14" t="s">
        <v>43</v>
      </c>
      <c r="E11" s="16" t="s">
        <v>25</v>
      </c>
      <c r="F11" s="15">
        <v>1609</v>
      </c>
      <c r="G11" s="17">
        <v>7.9</v>
      </c>
      <c r="H11" s="17">
        <v>9.8699999999999992</v>
      </c>
      <c r="I11" s="17">
        <v>15880.83</v>
      </c>
      <c r="J11" s="18">
        <v>3.3103746116375808E-2</v>
      </c>
    </row>
    <row r="12" spans="1:10" ht="26.1" customHeight="1" x14ac:dyDescent="0.2">
      <c r="A12" s="14" t="s">
        <v>44</v>
      </c>
      <c r="B12" s="15" t="s">
        <v>45</v>
      </c>
      <c r="C12" s="14" t="s">
        <v>23</v>
      </c>
      <c r="D12" s="14" t="s">
        <v>46</v>
      </c>
      <c r="E12" s="16" t="s">
        <v>25</v>
      </c>
      <c r="F12" s="15">
        <v>1853.59</v>
      </c>
      <c r="G12" s="17">
        <v>10.9</v>
      </c>
      <c r="H12" s="17">
        <v>13.62</v>
      </c>
      <c r="I12" s="17">
        <v>25245.89</v>
      </c>
      <c r="J12" s="18">
        <v>5.2625305669914663E-2</v>
      </c>
    </row>
    <row r="13" spans="1:10" ht="39" customHeight="1" x14ac:dyDescent="0.2">
      <c r="A13" s="14" t="s">
        <v>47</v>
      </c>
      <c r="B13" s="15" t="s">
        <v>48</v>
      </c>
      <c r="C13" s="14" t="s">
        <v>23</v>
      </c>
      <c r="D13" s="14" t="s">
        <v>49</v>
      </c>
      <c r="E13" s="16" t="s">
        <v>50</v>
      </c>
      <c r="F13" s="15">
        <v>1000</v>
      </c>
      <c r="G13" s="17">
        <v>7.08</v>
      </c>
      <c r="H13" s="17">
        <v>8.85</v>
      </c>
      <c r="I13" s="17">
        <v>8850</v>
      </c>
      <c r="J13" s="18">
        <v>1.8447911924623958E-2</v>
      </c>
    </row>
    <row r="14" spans="1:10" ht="26.1" customHeight="1" x14ac:dyDescent="0.2">
      <c r="A14" s="14" t="s">
        <v>51</v>
      </c>
      <c r="B14" s="15" t="s">
        <v>52</v>
      </c>
      <c r="C14" s="14" t="s">
        <v>42</v>
      </c>
      <c r="D14" s="14" t="s">
        <v>53</v>
      </c>
      <c r="E14" s="16" t="s">
        <v>25</v>
      </c>
      <c r="F14" s="15">
        <v>600</v>
      </c>
      <c r="G14" s="17">
        <v>10.74</v>
      </c>
      <c r="H14" s="17">
        <v>13.42</v>
      </c>
      <c r="I14" s="17">
        <v>8052</v>
      </c>
      <c r="J14" s="18">
        <v>1.6784473086674814E-2</v>
      </c>
    </row>
    <row r="15" spans="1:10" ht="51.95" customHeight="1" x14ac:dyDescent="0.2">
      <c r="A15" s="14" t="s">
        <v>54</v>
      </c>
      <c r="B15" s="15" t="s">
        <v>55</v>
      </c>
      <c r="C15" s="14" t="s">
        <v>23</v>
      </c>
      <c r="D15" s="14" t="s">
        <v>56</v>
      </c>
      <c r="E15" s="16" t="s">
        <v>57</v>
      </c>
      <c r="F15" s="15">
        <v>136.31</v>
      </c>
      <c r="G15" s="17">
        <v>9.52</v>
      </c>
      <c r="H15" s="17">
        <v>11.9</v>
      </c>
      <c r="I15" s="17">
        <v>1622.08</v>
      </c>
      <c r="J15" s="18">
        <v>3.3812416920558225E-3</v>
      </c>
    </row>
    <row r="16" spans="1:10" ht="26.1" customHeight="1" x14ac:dyDescent="0.2">
      <c r="A16" s="14" t="s">
        <v>58</v>
      </c>
      <c r="B16" s="15" t="s">
        <v>59</v>
      </c>
      <c r="C16" s="14" t="s">
        <v>32</v>
      </c>
      <c r="D16" s="14" t="s">
        <v>60</v>
      </c>
      <c r="E16" s="16" t="s">
        <v>57</v>
      </c>
      <c r="F16" s="15">
        <v>136.31</v>
      </c>
      <c r="G16" s="17">
        <v>32.71</v>
      </c>
      <c r="H16" s="17">
        <v>40.880000000000003</v>
      </c>
      <c r="I16" s="17">
        <v>5572.35</v>
      </c>
      <c r="J16" s="18">
        <v>1.1615618306573821E-2</v>
      </c>
    </row>
    <row r="17" spans="1:10" ht="24" customHeight="1" x14ac:dyDescent="0.2">
      <c r="A17" s="10" t="s">
        <v>61</v>
      </c>
      <c r="B17" s="10"/>
      <c r="C17" s="10"/>
      <c r="D17" s="10" t="s">
        <v>62</v>
      </c>
      <c r="E17" s="10"/>
      <c r="F17" s="11"/>
      <c r="G17" s="10"/>
      <c r="H17" s="10"/>
      <c r="I17" s="12">
        <v>105040.26</v>
      </c>
      <c r="J17" s="13">
        <v>0.21895745367453118</v>
      </c>
    </row>
    <row r="18" spans="1:10" ht="51.95" customHeight="1" x14ac:dyDescent="0.2">
      <c r="A18" s="14" t="s">
        <v>63</v>
      </c>
      <c r="B18" s="15" t="s">
        <v>64</v>
      </c>
      <c r="C18" s="14" t="s">
        <v>23</v>
      </c>
      <c r="D18" s="14" t="s">
        <v>65</v>
      </c>
      <c r="E18" s="16" t="s">
        <v>25</v>
      </c>
      <c r="F18" s="15">
        <v>1067.99</v>
      </c>
      <c r="G18" s="17">
        <v>48.35</v>
      </c>
      <c r="H18" s="17">
        <v>60.43</v>
      </c>
      <c r="I18" s="17">
        <v>64538.63</v>
      </c>
      <c r="J18" s="18">
        <v>0.13453140813286932</v>
      </c>
    </row>
    <row r="19" spans="1:10" ht="51.95" customHeight="1" x14ac:dyDescent="0.2">
      <c r="A19" s="14" t="s">
        <v>66</v>
      </c>
      <c r="B19" s="15" t="s">
        <v>67</v>
      </c>
      <c r="C19" s="14" t="s">
        <v>23</v>
      </c>
      <c r="D19" s="14" t="s">
        <v>68</v>
      </c>
      <c r="E19" s="16" t="s">
        <v>25</v>
      </c>
      <c r="F19" s="15">
        <v>541.01</v>
      </c>
      <c r="G19" s="17">
        <v>34.56</v>
      </c>
      <c r="H19" s="17">
        <v>43.2</v>
      </c>
      <c r="I19" s="17">
        <v>23371.63</v>
      </c>
      <c r="J19" s="18">
        <v>4.8718392290949042E-2</v>
      </c>
    </row>
    <row r="20" spans="1:10" ht="39" customHeight="1" x14ac:dyDescent="0.2">
      <c r="A20" s="14" t="s">
        <v>69</v>
      </c>
      <c r="B20" s="15" t="s">
        <v>70</v>
      </c>
      <c r="C20" s="14" t="s">
        <v>23</v>
      </c>
      <c r="D20" s="14" t="s">
        <v>71</v>
      </c>
      <c r="E20" s="16" t="s">
        <v>50</v>
      </c>
      <c r="F20" s="15">
        <v>1000</v>
      </c>
      <c r="G20" s="17">
        <v>13.71</v>
      </c>
      <c r="H20" s="17">
        <v>17.13</v>
      </c>
      <c r="I20" s="17">
        <v>17130</v>
      </c>
      <c r="J20" s="18">
        <v>3.5707653250712811E-2</v>
      </c>
    </row>
    <row r="21" spans="1:10" ht="24" customHeight="1" x14ac:dyDescent="0.2">
      <c r="A21" s="10" t="s">
        <v>72</v>
      </c>
      <c r="B21" s="10"/>
      <c r="C21" s="10"/>
      <c r="D21" s="10" t="s">
        <v>73</v>
      </c>
      <c r="E21" s="10"/>
      <c r="F21" s="11"/>
      <c r="G21" s="10"/>
      <c r="H21" s="10"/>
      <c r="I21" s="12">
        <v>236233.38</v>
      </c>
      <c r="J21" s="13">
        <v>0.49243080089222857</v>
      </c>
    </row>
    <row r="22" spans="1:10" ht="51.95" customHeight="1" x14ac:dyDescent="0.2">
      <c r="A22" s="14" t="s">
        <v>74</v>
      </c>
      <c r="B22" s="15" t="s">
        <v>75</v>
      </c>
      <c r="C22" s="14" t="s">
        <v>23</v>
      </c>
      <c r="D22" s="14" t="s">
        <v>76</v>
      </c>
      <c r="E22" s="16" t="s">
        <v>25</v>
      </c>
      <c r="F22" s="15">
        <v>1609</v>
      </c>
      <c r="G22" s="17">
        <v>117.46</v>
      </c>
      <c r="H22" s="17">
        <v>146.82</v>
      </c>
      <c r="I22" s="17">
        <v>236233.38</v>
      </c>
      <c r="J22" s="18">
        <v>0.49243080089222857</v>
      </c>
    </row>
    <row r="23" spans="1:10" ht="24" customHeight="1" x14ac:dyDescent="0.2">
      <c r="A23" s="10" t="s">
        <v>77</v>
      </c>
      <c r="B23" s="10"/>
      <c r="C23" s="10"/>
      <c r="D23" s="10" t="s">
        <v>78</v>
      </c>
      <c r="E23" s="10"/>
      <c r="F23" s="11"/>
      <c r="G23" s="10"/>
      <c r="H23" s="10"/>
      <c r="I23" s="12">
        <v>27270</v>
      </c>
      <c r="J23" s="13">
        <v>5.6844582845705691E-2</v>
      </c>
    </row>
    <row r="24" spans="1:10" ht="39" customHeight="1" x14ac:dyDescent="0.2">
      <c r="A24" s="14" t="s">
        <v>79</v>
      </c>
      <c r="B24" s="15" t="s">
        <v>80</v>
      </c>
      <c r="C24" s="14" t="s">
        <v>81</v>
      </c>
      <c r="D24" s="14" t="s">
        <v>82</v>
      </c>
      <c r="E24" s="16" t="s">
        <v>25</v>
      </c>
      <c r="F24" s="15">
        <v>300</v>
      </c>
      <c r="G24" s="17">
        <v>12.24</v>
      </c>
      <c r="H24" s="17">
        <v>15.3</v>
      </c>
      <c r="I24" s="17">
        <v>4590</v>
      </c>
      <c r="J24" s="18">
        <v>9.5679000829405614E-3</v>
      </c>
    </row>
    <row r="25" spans="1:10" ht="51.95" customHeight="1" x14ac:dyDescent="0.2">
      <c r="A25" s="14" t="s">
        <v>83</v>
      </c>
      <c r="B25" s="15" t="s">
        <v>84</v>
      </c>
      <c r="C25" s="14" t="s">
        <v>23</v>
      </c>
      <c r="D25" s="14" t="s">
        <v>85</v>
      </c>
      <c r="E25" s="16" t="s">
        <v>25</v>
      </c>
      <c r="F25" s="15">
        <v>300</v>
      </c>
      <c r="G25" s="17">
        <v>60.48</v>
      </c>
      <c r="H25" s="17">
        <v>75.599999999999994</v>
      </c>
      <c r="I25" s="17">
        <v>22680</v>
      </c>
      <c r="J25" s="18">
        <v>4.7276682762765129E-2</v>
      </c>
    </row>
    <row r="26" spans="1:10" ht="24" customHeight="1" x14ac:dyDescent="0.2">
      <c r="A26" s="10" t="s">
        <v>86</v>
      </c>
      <c r="B26" s="10"/>
      <c r="C26" s="10"/>
      <c r="D26" s="10" t="s">
        <v>87</v>
      </c>
      <c r="E26" s="10"/>
      <c r="F26" s="11"/>
      <c r="G26" s="10"/>
      <c r="H26" s="10"/>
      <c r="I26" s="12">
        <v>35204.870000000003</v>
      </c>
      <c r="J26" s="13">
        <v>7.3384897296930651E-2</v>
      </c>
    </row>
    <row r="27" spans="1:10" ht="24" customHeight="1" x14ac:dyDescent="0.2">
      <c r="A27" s="14" t="s">
        <v>94</v>
      </c>
      <c r="B27" s="15" t="s">
        <v>89</v>
      </c>
      <c r="C27" s="14" t="s">
        <v>81</v>
      </c>
      <c r="D27" s="14" t="s">
        <v>87</v>
      </c>
      <c r="E27" s="16" t="s">
        <v>90</v>
      </c>
      <c r="F27" s="15">
        <v>1</v>
      </c>
      <c r="G27" s="17">
        <v>28163.9</v>
      </c>
      <c r="H27" s="17">
        <v>35204.870000000003</v>
      </c>
      <c r="I27" s="17">
        <v>35204.870000000003</v>
      </c>
      <c r="J27" s="18">
        <v>7.3384897296930651E-2</v>
      </c>
    </row>
    <row r="28" spans="1:10" x14ac:dyDescent="0.2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10" x14ac:dyDescent="0.2">
      <c r="A29" s="85"/>
      <c r="B29" s="85"/>
      <c r="C29" s="85"/>
      <c r="D29" s="8"/>
      <c r="E29" s="7"/>
      <c r="F29" s="84" t="s">
        <v>91</v>
      </c>
      <c r="G29" s="85"/>
      <c r="H29" s="86">
        <v>383823.99</v>
      </c>
      <c r="I29" s="85"/>
      <c r="J29" s="85"/>
    </row>
    <row r="30" spans="1:10" x14ac:dyDescent="0.2">
      <c r="A30" s="85"/>
      <c r="B30" s="85"/>
      <c r="C30" s="85"/>
      <c r="D30" s="8"/>
      <c r="E30" s="7"/>
      <c r="F30" s="84" t="s">
        <v>92</v>
      </c>
      <c r="G30" s="85"/>
      <c r="H30" s="86">
        <v>95905.1</v>
      </c>
      <c r="I30" s="85"/>
      <c r="J30" s="85"/>
    </row>
    <row r="31" spans="1:10" x14ac:dyDescent="0.2">
      <c r="A31" s="85"/>
      <c r="B31" s="85"/>
      <c r="C31" s="85"/>
      <c r="D31" s="8"/>
      <c r="E31" s="7"/>
      <c r="F31" s="84" t="s">
        <v>93</v>
      </c>
      <c r="G31" s="85"/>
      <c r="H31" s="86">
        <v>479729.09</v>
      </c>
      <c r="I31" s="85"/>
      <c r="J31" s="85"/>
    </row>
    <row r="32" spans="1:10" ht="60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ht="75.75" customHeight="1" x14ac:dyDescent="0.25">
      <c r="A33" s="87" t="s">
        <v>841</v>
      </c>
      <c r="B33" s="88"/>
      <c r="C33" s="88"/>
      <c r="D33" s="88"/>
      <c r="E33" s="88"/>
      <c r="F33" s="88"/>
      <c r="G33" s="88"/>
      <c r="H33" s="88"/>
      <c r="I33" s="88"/>
      <c r="J33" s="88"/>
    </row>
  </sheetData>
  <mergeCells count="17">
    <mergeCell ref="A31:C31"/>
    <mergeCell ref="F31:G31"/>
    <mergeCell ref="H31:J31"/>
    <mergeCell ref="A33:J33"/>
    <mergeCell ref="A3:J3"/>
    <mergeCell ref="A29:C29"/>
    <mergeCell ref="F29:G29"/>
    <mergeCell ref="H29:J29"/>
    <mergeCell ref="A30:C30"/>
    <mergeCell ref="F30:G30"/>
    <mergeCell ref="H30:J30"/>
    <mergeCell ref="E1:F1"/>
    <mergeCell ref="G1:H1"/>
    <mergeCell ref="I1:J1"/>
    <mergeCell ref="E2:F2"/>
    <mergeCell ref="G2:H2"/>
    <mergeCell ref="I2:J2"/>
  </mergeCells>
  <pageMargins left="0.51181102362204722" right="0.51181102362204722" top="0.98425196850393704" bottom="0.98425196850393704" header="0.51181102362204722" footer="0.51181102362204722"/>
  <pageSetup paperSize="9" scale="51" fitToHeight="0" orientation="portrait" r:id="rId1"/>
  <headerFooter>
    <oddHeader>&amp;L &amp;CUFERSA
CNPJ: 24.529.265/0001-40 &amp;R</oddHeader>
    <oddFooter xml:space="preserve">&amp;L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29"/>
  <sheetViews>
    <sheetView showOutlineSymbols="0" showWhiteSpace="0" topLeftCell="A607" workbookViewId="0">
      <selection activeCell="B634" sqref="B634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7" width="12" bestFit="1" customWidth="1"/>
    <col min="8" max="9" width="14" bestFit="1" customWidth="1"/>
  </cols>
  <sheetData>
    <row r="1" spans="1:8" ht="15" x14ac:dyDescent="0.2">
      <c r="A1" s="72"/>
      <c r="B1" s="72"/>
      <c r="C1" s="96" t="s">
        <v>408</v>
      </c>
      <c r="D1" s="96"/>
      <c r="E1" s="96" t="s">
        <v>2</v>
      </c>
      <c r="F1" s="96"/>
      <c r="G1" s="96" t="s">
        <v>3</v>
      </c>
      <c r="H1" s="96"/>
    </row>
    <row r="2" spans="1:8" ht="80.099999999999994" customHeight="1" x14ac:dyDescent="0.2">
      <c r="A2" s="71"/>
      <c r="B2" s="71"/>
      <c r="C2" s="97" t="s">
        <v>4</v>
      </c>
      <c r="D2" s="97"/>
      <c r="E2" s="97" t="s">
        <v>6</v>
      </c>
      <c r="F2" s="97"/>
      <c r="G2" s="97" t="s">
        <v>7</v>
      </c>
      <c r="H2" s="97"/>
    </row>
    <row r="3" spans="1:8" ht="15" x14ac:dyDescent="0.25">
      <c r="A3" s="95" t="s">
        <v>408</v>
      </c>
      <c r="B3" s="90"/>
      <c r="C3" s="90"/>
      <c r="D3" s="90"/>
      <c r="E3" s="90"/>
      <c r="F3" s="90"/>
      <c r="G3" s="90"/>
      <c r="H3" s="90"/>
    </row>
    <row r="4" spans="1:8" ht="30" customHeight="1" x14ac:dyDescent="0.25">
      <c r="A4" s="95" t="s">
        <v>407</v>
      </c>
      <c r="B4" s="90"/>
      <c r="C4" s="90"/>
      <c r="D4" s="90"/>
      <c r="E4" s="90"/>
      <c r="F4" s="90"/>
      <c r="G4" s="90"/>
      <c r="H4" s="90"/>
    </row>
    <row r="5" spans="1:8" ht="18" customHeight="1" x14ac:dyDescent="0.2">
      <c r="A5" s="70" t="s">
        <v>21</v>
      </c>
      <c r="B5" s="68" t="s">
        <v>10</v>
      </c>
      <c r="C5" s="70" t="s">
        <v>11</v>
      </c>
      <c r="D5" s="70" t="s">
        <v>12</v>
      </c>
      <c r="E5" s="69" t="s">
        <v>13</v>
      </c>
      <c r="F5" s="68" t="s">
        <v>14</v>
      </c>
      <c r="G5" s="68" t="s">
        <v>15</v>
      </c>
      <c r="H5" s="68" t="s">
        <v>17</v>
      </c>
    </row>
    <row r="6" spans="1:8" ht="39" customHeight="1" x14ac:dyDescent="0.2">
      <c r="A6" s="66" t="s">
        <v>175</v>
      </c>
      <c r="B6" s="67" t="s">
        <v>22</v>
      </c>
      <c r="C6" s="66" t="s">
        <v>23</v>
      </c>
      <c r="D6" s="66" t="s">
        <v>24</v>
      </c>
      <c r="E6" s="65" t="s">
        <v>25</v>
      </c>
      <c r="F6" s="64">
        <v>1</v>
      </c>
      <c r="G6" s="63">
        <v>465.88</v>
      </c>
      <c r="H6" s="63">
        <v>465.88</v>
      </c>
    </row>
    <row r="7" spans="1:8" ht="26.1" customHeight="1" x14ac:dyDescent="0.2">
      <c r="A7" s="61" t="s">
        <v>172</v>
      </c>
      <c r="B7" s="62" t="s">
        <v>192</v>
      </c>
      <c r="C7" s="61" t="s">
        <v>23</v>
      </c>
      <c r="D7" s="61" t="s">
        <v>191</v>
      </c>
      <c r="E7" s="60" t="s">
        <v>25</v>
      </c>
      <c r="F7" s="59">
        <v>0.5</v>
      </c>
      <c r="G7" s="58">
        <v>22.34</v>
      </c>
      <c r="H7" s="58">
        <v>11.17</v>
      </c>
    </row>
    <row r="8" spans="1:8" ht="24" customHeight="1" x14ac:dyDescent="0.2">
      <c r="A8" s="61" t="s">
        <v>172</v>
      </c>
      <c r="B8" s="62" t="s">
        <v>323</v>
      </c>
      <c r="C8" s="61" t="s">
        <v>23</v>
      </c>
      <c r="D8" s="61" t="s">
        <v>322</v>
      </c>
      <c r="E8" s="60" t="s">
        <v>154</v>
      </c>
      <c r="F8" s="59">
        <v>0.37290000000000001</v>
      </c>
      <c r="G8" s="58">
        <v>25.38</v>
      </c>
      <c r="H8" s="58">
        <v>9.4600000000000009</v>
      </c>
    </row>
    <row r="9" spans="1:8" ht="24" customHeight="1" x14ac:dyDescent="0.2">
      <c r="A9" s="61" t="s">
        <v>172</v>
      </c>
      <c r="B9" s="62" t="s">
        <v>185</v>
      </c>
      <c r="C9" s="61" t="s">
        <v>23</v>
      </c>
      <c r="D9" s="61" t="s">
        <v>184</v>
      </c>
      <c r="E9" s="60" t="s">
        <v>154</v>
      </c>
      <c r="F9" s="59">
        <v>1.1186</v>
      </c>
      <c r="G9" s="58">
        <v>20.53</v>
      </c>
      <c r="H9" s="58">
        <v>22.96</v>
      </c>
    </row>
    <row r="10" spans="1:8" ht="26.1" customHeight="1" x14ac:dyDescent="0.2">
      <c r="A10" s="56" t="s">
        <v>157</v>
      </c>
      <c r="B10" s="57" t="s">
        <v>406</v>
      </c>
      <c r="C10" s="56" t="s">
        <v>23</v>
      </c>
      <c r="D10" s="56" t="s">
        <v>405</v>
      </c>
      <c r="E10" s="55" t="s">
        <v>50</v>
      </c>
      <c r="F10" s="54">
        <v>3.2082999999999999</v>
      </c>
      <c r="G10" s="53">
        <v>6.73</v>
      </c>
      <c r="H10" s="53">
        <v>21.59</v>
      </c>
    </row>
    <row r="11" spans="1:8" ht="39" customHeight="1" x14ac:dyDescent="0.2">
      <c r="A11" s="56" t="s">
        <v>157</v>
      </c>
      <c r="B11" s="57" t="s">
        <v>404</v>
      </c>
      <c r="C11" s="56" t="s">
        <v>23</v>
      </c>
      <c r="D11" s="56" t="s">
        <v>403</v>
      </c>
      <c r="E11" s="55" t="s">
        <v>25</v>
      </c>
      <c r="F11" s="54">
        <v>1</v>
      </c>
      <c r="G11" s="53">
        <v>400</v>
      </c>
      <c r="H11" s="53">
        <v>400</v>
      </c>
    </row>
    <row r="12" spans="1:8" ht="24" customHeight="1" x14ac:dyDescent="0.2">
      <c r="A12" s="56" t="s">
        <v>157</v>
      </c>
      <c r="B12" s="57" t="s">
        <v>402</v>
      </c>
      <c r="C12" s="56" t="s">
        <v>23</v>
      </c>
      <c r="D12" s="56" t="s">
        <v>401</v>
      </c>
      <c r="E12" s="55" t="s">
        <v>358</v>
      </c>
      <c r="F12" s="54">
        <v>1.1299999999999999E-2</v>
      </c>
      <c r="G12" s="53">
        <v>38.700000000000003</v>
      </c>
      <c r="H12" s="53">
        <v>0.43</v>
      </c>
    </row>
    <row r="13" spans="1:8" ht="26.1" customHeight="1" x14ac:dyDescent="0.2">
      <c r="A13" s="56" t="s">
        <v>157</v>
      </c>
      <c r="B13" s="57" t="s">
        <v>400</v>
      </c>
      <c r="C13" s="56" t="s">
        <v>23</v>
      </c>
      <c r="D13" s="56" t="s">
        <v>399</v>
      </c>
      <c r="E13" s="55" t="s">
        <v>358</v>
      </c>
      <c r="F13" s="54">
        <v>1.32E-2</v>
      </c>
      <c r="G13" s="53">
        <v>20.74</v>
      </c>
      <c r="H13" s="53">
        <v>0.27</v>
      </c>
    </row>
    <row r="14" spans="1:8" ht="25.5" x14ac:dyDescent="0.2">
      <c r="A14" s="52"/>
      <c r="B14" s="52"/>
      <c r="C14" s="52"/>
      <c r="D14" s="52"/>
      <c r="E14" s="52" t="s">
        <v>153</v>
      </c>
      <c r="F14" s="51">
        <v>0</v>
      </c>
      <c r="G14" s="52" t="s">
        <v>152</v>
      </c>
      <c r="H14" s="51">
        <v>27.73</v>
      </c>
    </row>
    <row r="15" spans="1:8" ht="15" thickBot="1" x14ac:dyDescent="0.25">
      <c r="A15" s="52"/>
      <c r="B15" s="52"/>
      <c r="C15" s="52"/>
      <c r="D15" s="52"/>
      <c r="E15" s="52"/>
      <c r="F15" s="91" t="s">
        <v>151</v>
      </c>
      <c r="G15" s="91"/>
      <c r="H15" s="51">
        <v>582.35</v>
      </c>
    </row>
    <row r="16" spans="1:8" ht="0.95" customHeight="1" thickTop="1" x14ac:dyDescent="0.2">
      <c r="A16" s="50"/>
      <c r="B16" s="50"/>
      <c r="C16" s="50"/>
      <c r="D16" s="50"/>
      <c r="E16" s="50"/>
      <c r="F16" s="50"/>
      <c r="G16" s="50"/>
      <c r="H16" s="50"/>
    </row>
    <row r="17" spans="1:8" ht="18" customHeight="1" x14ac:dyDescent="0.2">
      <c r="A17" s="70" t="s">
        <v>26</v>
      </c>
      <c r="B17" s="68" t="s">
        <v>10</v>
      </c>
      <c r="C17" s="70" t="s">
        <v>11</v>
      </c>
      <c r="D17" s="70" t="s">
        <v>12</v>
      </c>
      <c r="E17" s="69" t="s">
        <v>13</v>
      </c>
      <c r="F17" s="68" t="s">
        <v>14</v>
      </c>
      <c r="G17" s="68" t="s">
        <v>15</v>
      </c>
      <c r="H17" s="68" t="s">
        <v>17</v>
      </c>
    </row>
    <row r="18" spans="1:8" ht="65.099999999999994" customHeight="1" x14ac:dyDescent="0.2">
      <c r="A18" s="66" t="s">
        <v>175</v>
      </c>
      <c r="B18" s="67" t="s">
        <v>27</v>
      </c>
      <c r="C18" s="66" t="s">
        <v>23</v>
      </c>
      <c r="D18" s="66" t="s">
        <v>28</v>
      </c>
      <c r="E18" s="65" t="s">
        <v>29</v>
      </c>
      <c r="F18" s="64">
        <v>1</v>
      </c>
      <c r="G18" s="63">
        <v>1224.48</v>
      </c>
      <c r="H18" s="63">
        <v>1224.48</v>
      </c>
    </row>
    <row r="19" spans="1:8" ht="26.1" customHeight="1" x14ac:dyDescent="0.2">
      <c r="A19" s="56" t="s">
        <v>157</v>
      </c>
      <c r="B19" s="57" t="s">
        <v>398</v>
      </c>
      <c r="C19" s="56" t="s">
        <v>23</v>
      </c>
      <c r="D19" s="56" t="s">
        <v>397</v>
      </c>
      <c r="E19" s="55" t="s">
        <v>90</v>
      </c>
      <c r="F19" s="54">
        <v>0.7</v>
      </c>
      <c r="G19" s="53">
        <v>199.99</v>
      </c>
      <c r="H19" s="53">
        <v>139.99</v>
      </c>
    </row>
    <row r="20" spans="1:8" ht="26.1" customHeight="1" x14ac:dyDescent="0.2">
      <c r="A20" s="56" t="s">
        <v>157</v>
      </c>
      <c r="B20" s="57" t="s">
        <v>396</v>
      </c>
      <c r="C20" s="56" t="s">
        <v>23</v>
      </c>
      <c r="D20" s="56" t="s">
        <v>395</v>
      </c>
      <c r="E20" s="55" t="s">
        <v>90</v>
      </c>
      <c r="F20" s="54">
        <v>0.1</v>
      </c>
      <c r="G20" s="53">
        <v>90.54</v>
      </c>
      <c r="H20" s="53">
        <v>9.0500000000000007</v>
      </c>
    </row>
    <row r="21" spans="1:8" ht="26.1" customHeight="1" x14ac:dyDescent="0.2">
      <c r="A21" s="56" t="s">
        <v>157</v>
      </c>
      <c r="B21" s="57" t="s">
        <v>394</v>
      </c>
      <c r="C21" s="56" t="s">
        <v>23</v>
      </c>
      <c r="D21" s="56" t="s">
        <v>393</v>
      </c>
      <c r="E21" s="55" t="s">
        <v>90</v>
      </c>
      <c r="F21" s="54">
        <v>0.1</v>
      </c>
      <c r="G21" s="53">
        <v>348.2</v>
      </c>
      <c r="H21" s="53">
        <v>34.82</v>
      </c>
    </row>
    <row r="22" spans="1:8" ht="51.95" customHeight="1" x14ac:dyDescent="0.2">
      <c r="A22" s="56" t="s">
        <v>157</v>
      </c>
      <c r="B22" s="57" t="s">
        <v>392</v>
      </c>
      <c r="C22" s="56" t="s">
        <v>23</v>
      </c>
      <c r="D22" s="56" t="s">
        <v>391</v>
      </c>
      <c r="E22" s="55" t="s">
        <v>29</v>
      </c>
      <c r="F22" s="54">
        <v>1</v>
      </c>
      <c r="G22" s="53">
        <v>1040.6199999999999</v>
      </c>
      <c r="H22" s="53">
        <v>1040.6199999999999</v>
      </c>
    </row>
    <row r="23" spans="1:8" ht="25.5" x14ac:dyDescent="0.2">
      <c r="A23" s="52"/>
      <c r="B23" s="52"/>
      <c r="C23" s="52"/>
      <c r="D23" s="52"/>
      <c r="E23" s="52" t="s">
        <v>153</v>
      </c>
      <c r="F23" s="51">
        <v>0</v>
      </c>
      <c r="G23" s="52" t="s">
        <v>152</v>
      </c>
      <c r="H23" s="51">
        <v>0</v>
      </c>
    </row>
    <row r="24" spans="1:8" ht="15" thickBot="1" x14ac:dyDescent="0.25">
      <c r="A24" s="52"/>
      <c r="B24" s="52"/>
      <c r="C24" s="52"/>
      <c r="D24" s="52"/>
      <c r="E24" s="52"/>
      <c r="F24" s="91" t="s">
        <v>151</v>
      </c>
      <c r="G24" s="91"/>
      <c r="H24" s="51">
        <v>1530.6</v>
      </c>
    </row>
    <row r="25" spans="1:8" ht="0.95" customHeight="1" thickTop="1" x14ac:dyDescent="0.2">
      <c r="A25" s="50"/>
      <c r="B25" s="50"/>
      <c r="C25" s="50"/>
      <c r="D25" s="50"/>
      <c r="E25" s="50"/>
      <c r="F25" s="50"/>
      <c r="G25" s="50"/>
      <c r="H25" s="50"/>
    </row>
    <row r="26" spans="1:8" ht="18" customHeight="1" x14ac:dyDescent="0.2">
      <c r="A26" s="70" t="s">
        <v>30</v>
      </c>
      <c r="B26" s="68" t="s">
        <v>10</v>
      </c>
      <c r="C26" s="70" t="s">
        <v>11</v>
      </c>
      <c r="D26" s="70" t="s">
        <v>12</v>
      </c>
      <c r="E26" s="69" t="s">
        <v>13</v>
      </c>
      <c r="F26" s="68" t="s">
        <v>14</v>
      </c>
      <c r="G26" s="68" t="s">
        <v>15</v>
      </c>
      <c r="H26" s="68" t="s">
        <v>17</v>
      </c>
    </row>
    <row r="27" spans="1:8" ht="26.1" customHeight="1" x14ac:dyDescent="0.2">
      <c r="A27" s="66" t="s">
        <v>175</v>
      </c>
      <c r="B27" s="67" t="s">
        <v>31</v>
      </c>
      <c r="C27" s="66" t="s">
        <v>32</v>
      </c>
      <c r="D27" s="66" t="s">
        <v>33</v>
      </c>
      <c r="E27" s="65" t="s">
        <v>34</v>
      </c>
      <c r="F27" s="64">
        <v>1</v>
      </c>
      <c r="G27" s="63">
        <v>3.19</v>
      </c>
      <c r="H27" s="63">
        <v>3.19</v>
      </c>
    </row>
    <row r="28" spans="1:8" ht="24" customHeight="1" x14ac:dyDescent="0.2">
      <c r="A28" s="56" t="s">
        <v>157</v>
      </c>
      <c r="B28" s="57" t="s">
        <v>390</v>
      </c>
      <c r="C28" s="56" t="s">
        <v>32</v>
      </c>
      <c r="D28" s="56" t="s">
        <v>389</v>
      </c>
      <c r="E28" s="55" t="s">
        <v>154</v>
      </c>
      <c r="F28" s="54">
        <v>1.8499999999999999E-2</v>
      </c>
      <c r="G28" s="53">
        <v>172.71</v>
      </c>
      <c r="H28" s="53">
        <v>3.19</v>
      </c>
    </row>
    <row r="29" spans="1:8" ht="25.5" x14ac:dyDescent="0.2">
      <c r="A29" s="52"/>
      <c r="B29" s="52"/>
      <c r="C29" s="52"/>
      <c r="D29" s="52"/>
      <c r="E29" s="52" t="s">
        <v>153</v>
      </c>
      <c r="F29" s="51">
        <v>0</v>
      </c>
      <c r="G29" s="52" t="s">
        <v>152</v>
      </c>
      <c r="H29" s="51">
        <v>0</v>
      </c>
    </row>
    <row r="30" spans="1:8" ht="15" thickBot="1" x14ac:dyDescent="0.25">
      <c r="A30" s="52"/>
      <c r="B30" s="52"/>
      <c r="C30" s="52"/>
      <c r="D30" s="52"/>
      <c r="E30" s="52"/>
      <c r="F30" s="91" t="s">
        <v>151</v>
      </c>
      <c r="G30" s="91"/>
      <c r="H30" s="51">
        <v>3.98</v>
      </c>
    </row>
    <row r="31" spans="1:8" ht="0.95" customHeight="1" thickTop="1" x14ac:dyDescent="0.2">
      <c r="A31" s="50"/>
      <c r="B31" s="50"/>
      <c r="C31" s="50"/>
      <c r="D31" s="50"/>
      <c r="E31" s="50"/>
      <c r="F31" s="50"/>
      <c r="G31" s="50"/>
      <c r="H31" s="50"/>
    </row>
    <row r="32" spans="1:8" ht="18" customHeight="1" x14ac:dyDescent="0.2">
      <c r="A32" s="70" t="s">
        <v>35</v>
      </c>
      <c r="B32" s="68" t="s">
        <v>10</v>
      </c>
      <c r="C32" s="70" t="s">
        <v>11</v>
      </c>
      <c r="D32" s="70" t="s">
        <v>12</v>
      </c>
      <c r="E32" s="69" t="s">
        <v>13</v>
      </c>
      <c r="F32" s="68" t="s">
        <v>14</v>
      </c>
      <c r="G32" s="68" t="s">
        <v>15</v>
      </c>
      <c r="H32" s="68" t="s">
        <v>17</v>
      </c>
    </row>
    <row r="33" spans="1:8" ht="26.1" customHeight="1" x14ac:dyDescent="0.2">
      <c r="A33" s="66" t="s">
        <v>175</v>
      </c>
      <c r="B33" s="67" t="s">
        <v>36</v>
      </c>
      <c r="C33" s="66" t="s">
        <v>32</v>
      </c>
      <c r="D33" s="66" t="s">
        <v>37</v>
      </c>
      <c r="E33" s="65" t="s">
        <v>34</v>
      </c>
      <c r="F33" s="64">
        <v>1</v>
      </c>
      <c r="G33" s="63">
        <v>3.19</v>
      </c>
      <c r="H33" s="63">
        <v>3.19</v>
      </c>
    </row>
    <row r="34" spans="1:8" ht="24" customHeight="1" x14ac:dyDescent="0.2">
      <c r="A34" s="56" t="s">
        <v>157</v>
      </c>
      <c r="B34" s="57" t="s">
        <v>390</v>
      </c>
      <c r="C34" s="56" t="s">
        <v>32</v>
      </c>
      <c r="D34" s="56" t="s">
        <v>389</v>
      </c>
      <c r="E34" s="55" t="s">
        <v>154</v>
      </c>
      <c r="F34" s="54">
        <v>1.8499999999999999E-2</v>
      </c>
      <c r="G34" s="53">
        <v>172.71</v>
      </c>
      <c r="H34" s="53">
        <v>3.19</v>
      </c>
    </row>
    <row r="35" spans="1:8" ht="25.5" x14ac:dyDescent="0.2">
      <c r="A35" s="52"/>
      <c r="B35" s="52"/>
      <c r="C35" s="52"/>
      <c r="D35" s="52"/>
      <c r="E35" s="52" t="s">
        <v>153</v>
      </c>
      <c r="F35" s="51">
        <v>0</v>
      </c>
      <c r="G35" s="52" t="s">
        <v>152</v>
      </c>
      <c r="H35" s="51">
        <v>0</v>
      </c>
    </row>
    <row r="36" spans="1:8" ht="15" thickBot="1" x14ac:dyDescent="0.25">
      <c r="A36" s="52"/>
      <c r="B36" s="52"/>
      <c r="C36" s="52"/>
      <c r="D36" s="52"/>
      <c r="E36" s="52"/>
      <c r="F36" s="91" t="s">
        <v>151</v>
      </c>
      <c r="G36" s="91"/>
      <c r="H36" s="51">
        <v>3.98</v>
      </c>
    </row>
    <row r="37" spans="1:8" ht="0.95" customHeight="1" thickTop="1" x14ac:dyDescent="0.2">
      <c r="A37" s="50"/>
      <c r="B37" s="50"/>
      <c r="C37" s="50"/>
      <c r="D37" s="50"/>
      <c r="E37" s="50"/>
      <c r="F37" s="50"/>
      <c r="G37" s="50"/>
      <c r="H37" s="50"/>
    </row>
    <row r="38" spans="1:8" ht="18" customHeight="1" x14ac:dyDescent="0.2">
      <c r="A38" s="70" t="s">
        <v>40</v>
      </c>
      <c r="B38" s="68" t="s">
        <v>10</v>
      </c>
      <c r="C38" s="70" t="s">
        <v>11</v>
      </c>
      <c r="D38" s="70" t="s">
        <v>12</v>
      </c>
      <c r="E38" s="69" t="s">
        <v>13</v>
      </c>
      <c r="F38" s="68" t="s">
        <v>14</v>
      </c>
      <c r="G38" s="68" t="s">
        <v>15</v>
      </c>
      <c r="H38" s="68" t="s">
        <v>17</v>
      </c>
    </row>
    <row r="39" spans="1:8" ht="24" customHeight="1" x14ac:dyDescent="0.2">
      <c r="A39" s="66" t="s">
        <v>175</v>
      </c>
      <c r="B39" s="67" t="s">
        <v>41</v>
      </c>
      <c r="C39" s="66" t="s">
        <v>42</v>
      </c>
      <c r="D39" s="66" t="s">
        <v>43</v>
      </c>
      <c r="E39" s="65" t="s">
        <v>25</v>
      </c>
      <c r="F39" s="64">
        <v>1</v>
      </c>
      <c r="G39" s="63">
        <v>7.9</v>
      </c>
      <c r="H39" s="63">
        <v>7.9</v>
      </c>
    </row>
    <row r="40" spans="1:8" ht="24" customHeight="1" x14ac:dyDescent="0.2">
      <c r="A40" s="61" t="s">
        <v>172</v>
      </c>
      <c r="B40" s="62" t="s">
        <v>210</v>
      </c>
      <c r="C40" s="61" t="s">
        <v>23</v>
      </c>
      <c r="D40" s="61" t="s">
        <v>209</v>
      </c>
      <c r="E40" s="60" t="s">
        <v>154</v>
      </c>
      <c r="F40" s="59">
        <v>0.1</v>
      </c>
      <c r="G40" s="58">
        <v>25.73</v>
      </c>
      <c r="H40" s="58">
        <v>2.57</v>
      </c>
    </row>
    <row r="41" spans="1:8" ht="24" customHeight="1" x14ac:dyDescent="0.2">
      <c r="A41" s="61" t="s">
        <v>172</v>
      </c>
      <c r="B41" s="62" t="s">
        <v>185</v>
      </c>
      <c r="C41" s="61" t="s">
        <v>23</v>
      </c>
      <c r="D41" s="61" t="s">
        <v>184</v>
      </c>
      <c r="E41" s="60" t="s">
        <v>154</v>
      </c>
      <c r="F41" s="59">
        <v>0.26</v>
      </c>
      <c r="G41" s="58">
        <v>20.53</v>
      </c>
      <c r="H41" s="58">
        <v>5.33</v>
      </c>
    </row>
    <row r="42" spans="1:8" ht="25.5" x14ac:dyDescent="0.2">
      <c r="A42" s="52"/>
      <c r="B42" s="52"/>
      <c r="C42" s="52"/>
      <c r="D42" s="52"/>
      <c r="E42" s="52" t="s">
        <v>153</v>
      </c>
      <c r="F42" s="51">
        <v>0</v>
      </c>
      <c r="G42" s="52" t="s">
        <v>152</v>
      </c>
      <c r="H42" s="51">
        <v>5.62</v>
      </c>
    </row>
    <row r="43" spans="1:8" ht="15" thickBot="1" x14ac:dyDescent="0.25">
      <c r="A43" s="52"/>
      <c r="B43" s="52"/>
      <c r="C43" s="52"/>
      <c r="D43" s="52"/>
      <c r="E43" s="52"/>
      <c r="F43" s="91" t="s">
        <v>151</v>
      </c>
      <c r="G43" s="91"/>
      <c r="H43" s="51">
        <v>9.8699999999999992</v>
      </c>
    </row>
    <row r="44" spans="1:8" ht="0.95" customHeight="1" thickTop="1" x14ac:dyDescent="0.2">
      <c r="A44" s="50"/>
      <c r="B44" s="50"/>
      <c r="C44" s="50"/>
      <c r="D44" s="50"/>
      <c r="E44" s="50"/>
      <c r="F44" s="50"/>
      <c r="G44" s="50"/>
      <c r="H44" s="50"/>
    </row>
    <row r="45" spans="1:8" ht="18" customHeight="1" x14ac:dyDescent="0.2">
      <c r="A45" s="70" t="s">
        <v>44</v>
      </c>
      <c r="B45" s="68" t="s">
        <v>10</v>
      </c>
      <c r="C45" s="70" t="s">
        <v>11</v>
      </c>
      <c r="D45" s="70" t="s">
        <v>12</v>
      </c>
      <c r="E45" s="69" t="s">
        <v>13</v>
      </c>
      <c r="F45" s="68" t="s">
        <v>14</v>
      </c>
      <c r="G45" s="68" t="s">
        <v>15</v>
      </c>
      <c r="H45" s="68" t="s">
        <v>17</v>
      </c>
    </row>
    <row r="46" spans="1:8" ht="26.1" customHeight="1" x14ac:dyDescent="0.2">
      <c r="A46" s="66" t="s">
        <v>175</v>
      </c>
      <c r="B46" s="67" t="s">
        <v>45</v>
      </c>
      <c r="C46" s="66" t="s">
        <v>23</v>
      </c>
      <c r="D46" s="66" t="s">
        <v>46</v>
      </c>
      <c r="E46" s="65" t="s">
        <v>25</v>
      </c>
      <c r="F46" s="64">
        <v>1</v>
      </c>
      <c r="G46" s="63">
        <v>10.9</v>
      </c>
      <c r="H46" s="63">
        <v>10.9</v>
      </c>
    </row>
    <row r="47" spans="1:8" ht="24" customHeight="1" x14ac:dyDescent="0.2">
      <c r="A47" s="61" t="s">
        <v>172</v>
      </c>
      <c r="B47" s="62" t="s">
        <v>210</v>
      </c>
      <c r="C47" s="61" t="s">
        <v>23</v>
      </c>
      <c r="D47" s="61" t="s">
        <v>209</v>
      </c>
      <c r="E47" s="60" t="s">
        <v>154</v>
      </c>
      <c r="F47" s="59">
        <v>0.11509999999999999</v>
      </c>
      <c r="G47" s="58">
        <v>25.73</v>
      </c>
      <c r="H47" s="58">
        <v>2.96</v>
      </c>
    </row>
    <row r="48" spans="1:8" ht="24" customHeight="1" x14ac:dyDescent="0.2">
      <c r="A48" s="61" t="s">
        <v>172</v>
      </c>
      <c r="B48" s="62" t="s">
        <v>185</v>
      </c>
      <c r="C48" s="61" t="s">
        <v>23</v>
      </c>
      <c r="D48" s="61" t="s">
        <v>184</v>
      </c>
      <c r="E48" s="60" t="s">
        <v>154</v>
      </c>
      <c r="F48" s="59">
        <v>0.38719999999999999</v>
      </c>
      <c r="G48" s="58">
        <v>20.53</v>
      </c>
      <c r="H48" s="58">
        <v>7.94</v>
      </c>
    </row>
    <row r="49" spans="1:8" ht="25.5" x14ac:dyDescent="0.2">
      <c r="A49" s="52"/>
      <c r="B49" s="52"/>
      <c r="C49" s="52"/>
      <c r="D49" s="52"/>
      <c r="E49" s="52" t="s">
        <v>153</v>
      </c>
      <c r="F49" s="51">
        <v>0</v>
      </c>
      <c r="G49" s="52" t="s">
        <v>152</v>
      </c>
      <c r="H49" s="51">
        <v>7.72</v>
      </c>
    </row>
    <row r="50" spans="1:8" ht="15" thickBot="1" x14ac:dyDescent="0.25">
      <c r="A50" s="52"/>
      <c r="B50" s="52"/>
      <c r="C50" s="52"/>
      <c r="D50" s="52"/>
      <c r="E50" s="52"/>
      <c r="F50" s="91" t="s">
        <v>151</v>
      </c>
      <c r="G50" s="91"/>
      <c r="H50" s="51">
        <v>13.62</v>
      </c>
    </row>
    <row r="51" spans="1:8" ht="0.95" customHeight="1" thickTop="1" x14ac:dyDescent="0.2">
      <c r="A51" s="50"/>
      <c r="B51" s="50"/>
      <c r="C51" s="50"/>
      <c r="D51" s="50"/>
      <c r="E51" s="50"/>
      <c r="F51" s="50"/>
      <c r="G51" s="50"/>
      <c r="H51" s="50"/>
    </row>
    <row r="52" spans="1:8" ht="18" customHeight="1" x14ac:dyDescent="0.2">
      <c r="A52" s="70" t="s">
        <v>47</v>
      </c>
      <c r="B52" s="68" t="s">
        <v>10</v>
      </c>
      <c r="C52" s="70" t="s">
        <v>11</v>
      </c>
      <c r="D52" s="70" t="s">
        <v>12</v>
      </c>
      <c r="E52" s="69" t="s">
        <v>13</v>
      </c>
      <c r="F52" s="68" t="s">
        <v>14</v>
      </c>
      <c r="G52" s="68" t="s">
        <v>15</v>
      </c>
      <c r="H52" s="68" t="s">
        <v>17</v>
      </c>
    </row>
    <row r="53" spans="1:8" ht="39" customHeight="1" x14ac:dyDescent="0.2">
      <c r="A53" s="66" t="s">
        <v>175</v>
      </c>
      <c r="B53" s="67" t="s">
        <v>48</v>
      </c>
      <c r="C53" s="66" t="s">
        <v>23</v>
      </c>
      <c r="D53" s="66" t="s">
        <v>49</v>
      </c>
      <c r="E53" s="65" t="s">
        <v>50</v>
      </c>
      <c r="F53" s="64">
        <v>1</v>
      </c>
      <c r="G53" s="63">
        <v>7.08</v>
      </c>
      <c r="H53" s="63">
        <v>7.08</v>
      </c>
    </row>
    <row r="54" spans="1:8" ht="26.1" customHeight="1" x14ac:dyDescent="0.2">
      <c r="A54" s="61" t="s">
        <v>172</v>
      </c>
      <c r="B54" s="62" t="s">
        <v>357</v>
      </c>
      <c r="C54" s="61" t="s">
        <v>23</v>
      </c>
      <c r="D54" s="61" t="s">
        <v>356</v>
      </c>
      <c r="E54" s="60" t="s">
        <v>154</v>
      </c>
      <c r="F54" s="59">
        <v>6.6000000000000003E-2</v>
      </c>
      <c r="G54" s="58">
        <v>21.21</v>
      </c>
      <c r="H54" s="58">
        <v>1.39</v>
      </c>
    </row>
    <row r="55" spans="1:8" ht="26.1" customHeight="1" x14ac:dyDescent="0.2">
      <c r="A55" s="61" t="s">
        <v>172</v>
      </c>
      <c r="B55" s="62" t="s">
        <v>313</v>
      </c>
      <c r="C55" s="61" t="s">
        <v>23</v>
      </c>
      <c r="D55" s="61" t="s">
        <v>312</v>
      </c>
      <c r="E55" s="60" t="s">
        <v>154</v>
      </c>
      <c r="F55" s="59">
        <v>0.23480000000000001</v>
      </c>
      <c r="G55" s="58">
        <v>24.24</v>
      </c>
      <c r="H55" s="58">
        <v>5.69</v>
      </c>
    </row>
    <row r="56" spans="1:8" ht="25.5" x14ac:dyDescent="0.2">
      <c r="A56" s="52"/>
      <c r="B56" s="52"/>
      <c r="C56" s="52"/>
      <c r="D56" s="52"/>
      <c r="E56" s="52" t="s">
        <v>153</v>
      </c>
      <c r="F56" s="51">
        <v>0</v>
      </c>
      <c r="G56" s="52" t="s">
        <v>152</v>
      </c>
      <c r="H56" s="51">
        <v>5.36</v>
      </c>
    </row>
    <row r="57" spans="1:8" ht="15" thickBot="1" x14ac:dyDescent="0.25">
      <c r="A57" s="52"/>
      <c r="B57" s="52"/>
      <c r="C57" s="52"/>
      <c r="D57" s="52"/>
      <c r="E57" s="52"/>
      <c r="F57" s="91" t="s">
        <v>151</v>
      </c>
      <c r="G57" s="91"/>
      <c r="H57" s="51">
        <v>8.85</v>
      </c>
    </row>
    <row r="58" spans="1:8" ht="0.95" customHeight="1" thickTop="1" x14ac:dyDescent="0.2">
      <c r="A58" s="50"/>
      <c r="B58" s="50"/>
      <c r="C58" s="50"/>
      <c r="D58" s="50"/>
      <c r="E58" s="50"/>
      <c r="F58" s="50"/>
      <c r="G58" s="50"/>
      <c r="H58" s="50"/>
    </row>
    <row r="59" spans="1:8" ht="18" customHeight="1" x14ac:dyDescent="0.2">
      <c r="A59" s="70" t="s">
        <v>51</v>
      </c>
      <c r="B59" s="68" t="s">
        <v>10</v>
      </c>
      <c r="C59" s="70" t="s">
        <v>11</v>
      </c>
      <c r="D59" s="70" t="s">
        <v>12</v>
      </c>
      <c r="E59" s="69" t="s">
        <v>13</v>
      </c>
      <c r="F59" s="68" t="s">
        <v>14</v>
      </c>
      <c r="G59" s="68" t="s">
        <v>15</v>
      </c>
      <c r="H59" s="68" t="s">
        <v>17</v>
      </c>
    </row>
    <row r="60" spans="1:8" ht="26.1" customHeight="1" x14ac:dyDescent="0.2">
      <c r="A60" s="66" t="s">
        <v>175</v>
      </c>
      <c r="B60" s="67" t="s">
        <v>52</v>
      </c>
      <c r="C60" s="66" t="s">
        <v>42</v>
      </c>
      <c r="D60" s="66" t="s">
        <v>53</v>
      </c>
      <c r="E60" s="65" t="s">
        <v>25</v>
      </c>
      <c r="F60" s="64">
        <v>1</v>
      </c>
      <c r="G60" s="63">
        <v>10.74</v>
      </c>
      <c r="H60" s="63">
        <v>10.74</v>
      </c>
    </row>
    <row r="61" spans="1:8" ht="24" customHeight="1" x14ac:dyDescent="0.2">
      <c r="A61" s="61" t="s">
        <v>172</v>
      </c>
      <c r="B61" s="62" t="s">
        <v>323</v>
      </c>
      <c r="C61" s="61" t="s">
        <v>23</v>
      </c>
      <c r="D61" s="61" t="s">
        <v>322</v>
      </c>
      <c r="E61" s="60" t="s">
        <v>154</v>
      </c>
      <c r="F61" s="59">
        <v>0.1</v>
      </c>
      <c r="G61" s="58">
        <v>25.38</v>
      </c>
      <c r="H61" s="58">
        <v>2.5299999999999998</v>
      </c>
    </row>
    <row r="62" spans="1:8" ht="24" customHeight="1" x14ac:dyDescent="0.2">
      <c r="A62" s="61" t="s">
        <v>172</v>
      </c>
      <c r="B62" s="62" t="s">
        <v>185</v>
      </c>
      <c r="C62" s="61" t="s">
        <v>23</v>
      </c>
      <c r="D62" s="61" t="s">
        <v>184</v>
      </c>
      <c r="E62" s="60" t="s">
        <v>154</v>
      </c>
      <c r="F62" s="59">
        <v>0.4</v>
      </c>
      <c r="G62" s="58">
        <v>20.53</v>
      </c>
      <c r="H62" s="58">
        <v>8.2100000000000009</v>
      </c>
    </row>
    <row r="63" spans="1:8" ht="25.5" x14ac:dyDescent="0.2">
      <c r="A63" s="52"/>
      <c r="B63" s="52"/>
      <c r="C63" s="52"/>
      <c r="D63" s="52"/>
      <c r="E63" s="52" t="s">
        <v>153</v>
      </c>
      <c r="F63" s="51">
        <v>0</v>
      </c>
      <c r="G63" s="52" t="s">
        <v>152</v>
      </c>
      <c r="H63" s="51">
        <v>7.6</v>
      </c>
    </row>
    <row r="64" spans="1:8" ht="15" thickBot="1" x14ac:dyDescent="0.25">
      <c r="A64" s="52"/>
      <c r="B64" s="52"/>
      <c r="C64" s="52"/>
      <c r="D64" s="52"/>
      <c r="E64" s="52"/>
      <c r="F64" s="91" t="s">
        <v>151</v>
      </c>
      <c r="G64" s="91"/>
      <c r="H64" s="51">
        <v>13.42</v>
      </c>
    </row>
    <row r="65" spans="1:8" ht="0.95" customHeight="1" thickTop="1" x14ac:dyDescent="0.2">
      <c r="A65" s="50"/>
      <c r="B65" s="50"/>
      <c r="C65" s="50"/>
      <c r="D65" s="50"/>
      <c r="E65" s="50"/>
      <c r="F65" s="50"/>
      <c r="G65" s="50"/>
      <c r="H65" s="50"/>
    </row>
    <row r="66" spans="1:8" ht="18" customHeight="1" x14ac:dyDescent="0.2">
      <c r="A66" s="70" t="s">
        <v>54</v>
      </c>
      <c r="B66" s="68" t="s">
        <v>10</v>
      </c>
      <c r="C66" s="70" t="s">
        <v>11</v>
      </c>
      <c r="D66" s="70" t="s">
        <v>12</v>
      </c>
      <c r="E66" s="69" t="s">
        <v>13</v>
      </c>
      <c r="F66" s="68" t="s">
        <v>14</v>
      </c>
      <c r="G66" s="68" t="s">
        <v>15</v>
      </c>
      <c r="H66" s="68" t="s">
        <v>17</v>
      </c>
    </row>
    <row r="67" spans="1:8" ht="51.95" customHeight="1" x14ac:dyDescent="0.2">
      <c r="A67" s="66" t="s">
        <v>175</v>
      </c>
      <c r="B67" s="67" t="s">
        <v>55</v>
      </c>
      <c r="C67" s="66" t="s">
        <v>23</v>
      </c>
      <c r="D67" s="66" t="s">
        <v>56</v>
      </c>
      <c r="E67" s="65" t="s">
        <v>57</v>
      </c>
      <c r="F67" s="64">
        <v>1</v>
      </c>
      <c r="G67" s="63">
        <v>9.52</v>
      </c>
      <c r="H67" s="63">
        <v>9.52</v>
      </c>
    </row>
    <row r="68" spans="1:8" ht="39" customHeight="1" x14ac:dyDescent="0.2">
      <c r="A68" s="61" t="s">
        <v>172</v>
      </c>
      <c r="B68" s="62" t="s">
        <v>277</v>
      </c>
      <c r="C68" s="61" t="s">
        <v>23</v>
      </c>
      <c r="D68" s="61" t="s">
        <v>276</v>
      </c>
      <c r="E68" s="60" t="s">
        <v>258</v>
      </c>
      <c r="F68" s="59">
        <v>8.3000000000000001E-3</v>
      </c>
      <c r="G68" s="58">
        <v>214.66</v>
      </c>
      <c r="H68" s="58">
        <v>1.78</v>
      </c>
    </row>
    <row r="69" spans="1:8" ht="39" customHeight="1" x14ac:dyDescent="0.2">
      <c r="A69" s="61" t="s">
        <v>172</v>
      </c>
      <c r="B69" s="62" t="s">
        <v>279</v>
      </c>
      <c r="C69" s="61" t="s">
        <v>23</v>
      </c>
      <c r="D69" s="61" t="s">
        <v>278</v>
      </c>
      <c r="E69" s="60" t="s">
        <v>261</v>
      </c>
      <c r="F69" s="59">
        <v>1.5100000000000001E-2</v>
      </c>
      <c r="G69" s="58">
        <v>92.38</v>
      </c>
      <c r="H69" s="58">
        <v>1.39</v>
      </c>
    </row>
    <row r="70" spans="1:8" ht="51.95" customHeight="1" x14ac:dyDescent="0.2">
      <c r="A70" s="61" t="s">
        <v>172</v>
      </c>
      <c r="B70" s="62" t="s">
        <v>339</v>
      </c>
      <c r="C70" s="61" t="s">
        <v>23</v>
      </c>
      <c r="D70" s="61" t="s">
        <v>338</v>
      </c>
      <c r="E70" s="60" t="s">
        <v>258</v>
      </c>
      <c r="F70" s="59">
        <v>2.6700000000000002E-2</v>
      </c>
      <c r="G70" s="58">
        <v>188.86</v>
      </c>
      <c r="H70" s="58">
        <v>5.04</v>
      </c>
    </row>
    <row r="71" spans="1:8" ht="51.95" customHeight="1" x14ac:dyDescent="0.2">
      <c r="A71" s="61" t="s">
        <v>172</v>
      </c>
      <c r="B71" s="62" t="s">
        <v>341</v>
      </c>
      <c r="C71" s="61" t="s">
        <v>23</v>
      </c>
      <c r="D71" s="61" t="s">
        <v>340</v>
      </c>
      <c r="E71" s="60" t="s">
        <v>261</v>
      </c>
      <c r="F71" s="59">
        <v>2.0299999999999999E-2</v>
      </c>
      <c r="G71" s="58">
        <v>64.599999999999994</v>
      </c>
      <c r="H71" s="58">
        <v>1.31</v>
      </c>
    </row>
    <row r="72" spans="1:8" ht="25.5" x14ac:dyDescent="0.2">
      <c r="A72" s="52"/>
      <c r="B72" s="52"/>
      <c r="C72" s="52"/>
      <c r="D72" s="52"/>
      <c r="E72" s="52" t="s">
        <v>153</v>
      </c>
      <c r="F72" s="51">
        <v>0</v>
      </c>
      <c r="G72" s="52" t="s">
        <v>152</v>
      </c>
      <c r="H72" s="51">
        <v>1.81</v>
      </c>
    </row>
    <row r="73" spans="1:8" ht="15" thickBot="1" x14ac:dyDescent="0.25">
      <c r="A73" s="52"/>
      <c r="B73" s="52"/>
      <c r="C73" s="52"/>
      <c r="D73" s="52"/>
      <c r="E73" s="52"/>
      <c r="F73" s="91" t="s">
        <v>151</v>
      </c>
      <c r="G73" s="91"/>
      <c r="H73" s="51">
        <v>11.9</v>
      </c>
    </row>
    <row r="74" spans="1:8" ht="0.95" customHeight="1" thickTop="1" x14ac:dyDescent="0.2">
      <c r="A74" s="50"/>
      <c r="B74" s="50"/>
      <c r="C74" s="50"/>
      <c r="D74" s="50"/>
      <c r="E74" s="50"/>
      <c r="F74" s="50"/>
      <c r="G74" s="50"/>
      <c r="H74" s="50"/>
    </row>
    <row r="75" spans="1:8" ht="18" customHeight="1" x14ac:dyDescent="0.2">
      <c r="A75" s="70" t="s">
        <v>58</v>
      </c>
      <c r="B75" s="68" t="s">
        <v>10</v>
      </c>
      <c r="C75" s="70" t="s">
        <v>11</v>
      </c>
      <c r="D75" s="70" t="s">
        <v>12</v>
      </c>
      <c r="E75" s="69" t="s">
        <v>13</v>
      </c>
      <c r="F75" s="68" t="s">
        <v>14</v>
      </c>
      <c r="G75" s="68" t="s">
        <v>15</v>
      </c>
      <c r="H75" s="68" t="s">
        <v>17</v>
      </c>
    </row>
    <row r="76" spans="1:8" ht="26.1" customHeight="1" x14ac:dyDescent="0.2">
      <c r="A76" s="66" t="s">
        <v>175</v>
      </c>
      <c r="B76" s="67" t="s">
        <v>59</v>
      </c>
      <c r="C76" s="66" t="s">
        <v>32</v>
      </c>
      <c r="D76" s="66" t="s">
        <v>60</v>
      </c>
      <c r="E76" s="65" t="s">
        <v>57</v>
      </c>
      <c r="F76" s="64">
        <v>1</v>
      </c>
      <c r="G76" s="63">
        <v>32.71</v>
      </c>
      <c r="H76" s="63">
        <v>32.71</v>
      </c>
    </row>
    <row r="77" spans="1:8" ht="24" customHeight="1" x14ac:dyDescent="0.2">
      <c r="A77" s="56" t="s">
        <v>157</v>
      </c>
      <c r="B77" s="57" t="s">
        <v>388</v>
      </c>
      <c r="C77" s="56" t="s">
        <v>32</v>
      </c>
      <c r="D77" s="56" t="s">
        <v>387</v>
      </c>
      <c r="E77" s="55" t="s">
        <v>154</v>
      </c>
      <c r="F77" s="54">
        <v>0.1852</v>
      </c>
      <c r="G77" s="53">
        <v>176.66</v>
      </c>
      <c r="H77" s="53">
        <v>32.71</v>
      </c>
    </row>
    <row r="78" spans="1:8" ht="25.5" x14ac:dyDescent="0.2">
      <c r="A78" s="52"/>
      <c r="B78" s="52"/>
      <c r="C78" s="52"/>
      <c r="D78" s="52"/>
      <c r="E78" s="52" t="s">
        <v>153</v>
      </c>
      <c r="F78" s="51">
        <v>0</v>
      </c>
      <c r="G78" s="52" t="s">
        <v>152</v>
      </c>
      <c r="H78" s="51">
        <v>0</v>
      </c>
    </row>
    <row r="79" spans="1:8" ht="15" thickBot="1" x14ac:dyDescent="0.25">
      <c r="A79" s="52"/>
      <c r="B79" s="52"/>
      <c r="C79" s="52"/>
      <c r="D79" s="52"/>
      <c r="E79" s="52"/>
      <c r="F79" s="91" t="s">
        <v>151</v>
      </c>
      <c r="G79" s="91"/>
      <c r="H79" s="51">
        <v>40.880000000000003</v>
      </c>
    </row>
    <row r="80" spans="1:8" ht="0.95" customHeight="1" thickTop="1" x14ac:dyDescent="0.2">
      <c r="A80" s="50"/>
      <c r="B80" s="50"/>
      <c r="C80" s="50"/>
      <c r="D80" s="50"/>
      <c r="E80" s="50"/>
      <c r="F80" s="50"/>
      <c r="G80" s="50"/>
      <c r="H80" s="50"/>
    </row>
    <row r="81" spans="1:8" ht="18" customHeight="1" x14ac:dyDescent="0.2">
      <c r="A81" s="70" t="s">
        <v>63</v>
      </c>
      <c r="B81" s="68" t="s">
        <v>10</v>
      </c>
      <c r="C81" s="70" t="s">
        <v>11</v>
      </c>
      <c r="D81" s="70" t="s">
        <v>12</v>
      </c>
      <c r="E81" s="69" t="s">
        <v>13</v>
      </c>
      <c r="F81" s="68" t="s">
        <v>14</v>
      </c>
      <c r="G81" s="68" t="s">
        <v>15</v>
      </c>
      <c r="H81" s="68" t="s">
        <v>17</v>
      </c>
    </row>
    <row r="82" spans="1:8" ht="51.95" customHeight="1" x14ac:dyDescent="0.2">
      <c r="A82" s="66" t="s">
        <v>175</v>
      </c>
      <c r="B82" s="67" t="s">
        <v>64</v>
      </c>
      <c r="C82" s="66" t="s">
        <v>23</v>
      </c>
      <c r="D82" s="66" t="s">
        <v>65</v>
      </c>
      <c r="E82" s="65" t="s">
        <v>25</v>
      </c>
      <c r="F82" s="64">
        <v>1</v>
      </c>
      <c r="G82" s="63">
        <v>48.35</v>
      </c>
      <c r="H82" s="63">
        <v>48.35</v>
      </c>
    </row>
    <row r="83" spans="1:8" ht="39" customHeight="1" x14ac:dyDescent="0.2">
      <c r="A83" s="61" t="s">
        <v>172</v>
      </c>
      <c r="B83" s="62" t="s">
        <v>364</v>
      </c>
      <c r="C83" s="61" t="s">
        <v>23</v>
      </c>
      <c r="D83" s="61" t="s">
        <v>363</v>
      </c>
      <c r="E83" s="60" t="s">
        <v>57</v>
      </c>
      <c r="F83" s="59">
        <v>4.3099999999999999E-2</v>
      </c>
      <c r="G83" s="58">
        <v>571.6</v>
      </c>
      <c r="H83" s="58">
        <v>24.63</v>
      </c>
    </row>
    <row r="84" spans="1:8" ht="24" customHeight="1" x14ac:dyDescent="0.2">
      <c r="A84" s="61" t="s">
        <v>172</v>
      </c>
      <c r="B84" s="62" t="s">
        <v>210</v>
      </c>
      <c r="C84" s="61" t="s">
        <v>23</v>
      </c>
      <c r="D84" s="61" t="s">
        <v>209</v>
      </c>
      <c r="E84" s="60" t="s">
        <v>154</v>
      </c>
      <c r="F84" s="59">
        <v>0.56100000000000005</v>
      </c>
      <c r="G84" s="58">
        <v>25.73</v>
      </c>
      <c r="H84" s="58">
        <v>14.43</v>
      </c>
    </row>
    <row r="85" spans="1:8" ht="24" customHeight="1" x14ac:dyDescent="0.2">
      <c r="A85" s="61" t="s">
        <v>172</v>
      </c>
      <c r="B85" s="62" t="s">
        <v>185</v>
      </c>
      <c r="C85" s="61" t="s">
        <v>23</v>
      </c>
      <c r="D85" s="61" t="s">
        <v>184</v>
      </c>
      <c r="E85" s="60" t="s">
        <v>154</v>
      </c>
      <c r="F85" s="59">
        <v>0.28000000000000003</v>
      </c>
      <c r="G85" s="58">
        <v>20.53</v>
      </c>
      <c r="H85" s="58">
        <v>5.74</v>
      </c>
    </row>
    <row r="86" spans="1:8" ht="24" customHeight="1" x14ac:dyDescent="0.2">
      <c r="A86" s="56" t="s">
        <v>157</v>
      </c>
      <c r="B86" s="57" t="s">
        <v>360</v>
      </c>
      <c r="C86" s="56" t="s">
        <v>23</v>
      </c>
      <c r="D86" s="56" t="s">
        <v>359</v>
      </c>
      <c r="E86" s="55" t="s">
        <v>358</v>
      </c>
      <c r="F86" s="54">
        <v>0.5</v>
      </c>
      <c r="G86" s="53">
        <v>0.68</v>
      </c>
      <c r="H86" s="53">
        <v>0.34</v>
      </c>
    </row>
    <row r="87" spans="1:8" ht="26.1" customHeight="1" x14ac:dyDescent="0.2">
      <c r="A87" s="56" t="s">
        <v>157</v>
      </c>
      <c r="B87" s="57" t="s">
        <v>386</v>
      </c>
      <c r="C87" s="56" t="s">
        <v>23</v>
      </c>
      <c r="D87" s="56" t="s">
        <v>385</v>
      </c>
      <c r="E87" s="55" t="s">
        <v>186</v>
      </c>
      <c r="F87" s="54">
        <v>0.21</v>
      </c>
      <c r="G87" s="53">
        <v>15.29</v>
      </c>
      <c r="H87" s="53">
        <v>3.21</v>
      </c>
    </row>
    <row r="88" spans="1:8" ht="25.5" x14ac:dyDescent="0.2">
      <c r="A88" s="52"/>
      <c r="B88" s="52"/>
      <c r="C88" s="52"/>
      <c r="D88" s="52"/>
      <c r="E88" s="52" t="s">
        <v>153</v>
      </c>
      <c r="F88" s="51">
        <v>0</v>
      </c>
      <c r="G88" s="52" t="s">
        <v>152</v>
      </c>
      <c r="H88" s="51">
        <v>18.86</v>
      </c>
    </row>
    <row r="89" spans="1:8" ht="15" thickBot="1" x14ac:dyDescent="0.25">
      <c r="A89" s="52"/>
      <c r="B89" s="52"/>
      <c r="C89" s="52"/>
      <c r="D89" s="52"/>
      <c r="E89" s="52"/>
      <c r="F89" s="91" t="s">
        <v>151</v>
      </c>
      <c r="G89" s="91"/>
      <c r="H89" s="51">
        <v>60.43</v>
      </c>
    </row>
    <row r="90" spans="1:8" ht="0.95" customHeight="1" thickTop="1" x14ac:dyDescent="0.2">
      <c r="A90" s="50"/>
      <c r="B90" s="50"/>
      <c r="C90" s="50"/>
      <c r="D90" s="50"/>
      <c r="E90" s="50"/>
      <c r="F90" s="50"/>
      <c r="G90" s="50"/>
      <c r="H90" s="50"/>
    </row>
    <row r="91" spans="1:8" ht="18" customHeight="1" x14ac:dyDescent="0.2">
      <c r="A91" s="70" t="s">
        <v>66</v>
      </c>
      <c r="B91" s="68" t="s">
        <v>10</v>
      </c>
      <c r="C91" s="70" t="s">
        <v>11</v>
      </c>
      <c r="D91" s="70" t="s">
        <v>12</v>
      </c>
      <c r="E91" s="69" t="s">
        <v>13</v>
      </c>
      <c r="F91" s="68" t="s">
        <v>14</v>
      </c>
      <c r="G91" s="68" t="s">
        <v>15</v>
      </c>
      <c r="H91" s="68" t="s">
        <v>17</v>
      </c>
    </row>
    <row r="92" spans="1:8" ht="51.95" customHeight="1" x14ac:dyDescent="0.2">
      <c r="A92" s="66" t="s">
        <v>175</v>
      </c>
      <c r="B92" s="67" t="s">
        <v>67</v>
      </c>
      <c r="C92" s="66" t="s">
        <v>23</v>
      </c>
      <c r="D92" s="66" t="s">
        <v>68</v>
      </c>
      <c r="E92" s="65" t="s">
        <v>25</v>
      </c>
      <c r="F92" s="64">
        <v>1</v>
      </c>
      <c r="G92" s="63">
        <v>34.56</v>
      </c>
      <c r="H92" s="63">
        <v>34.56</v>
      </c>
    </row>
    <row r="93" spans="1:8" ht="51.95" customHeight="1" x14ac:dyDescent="0.2">
      <c r="A93" s="61" t="s">
        <v>172</v>
      </c>
      <c r="B93" s="62" t="s">
        <v>370</v>
      </c>
      <c r="C93" s="61" t="s">
        <v>23</v>
      </c>
      <c r="D93" s="61" t="s">
        <v>369</v>
      </c>
      <c r="E93" s="60" t="s">
        <v>57</v>
      </c>
      <c r="F93" s="59">
        <v>2.93E-2</v>
      </c>
      <c r="G93" s="58">
        <v>446.78</v>
      </c>
      <c r="H93" s="58">
        <v>13.09</v>
      </c>
    </row>
    <row r="94" spans="1:8" ht="24" customHeight="1" x14ac:dyDescent="0.2">
      <c r="A94" s="61" t="s">
        <v>172</v>
      </c>
      <c r="B94" s="62" t="s">
        <v>210</v>
      </c>
      <c r="C94" s="61" t="s">
        <v>23</v>
      </c>
      <c r="D94" s="61" t="s">
        <v>209</v>
      </c>
      <c r="E94" s="60" t="s">
        <v>154</v>
      </c>
      <c r="F94" s="59">
        <v>0.40899999999999997</v>
      </c>
      <c r="G94" s="58">
        <v>25.73</v>
      </c>
      <c r="H94" s="58">
        <v>10.52</v>
      </c>
    </row>
    <row r="95" spans="1:8" ht="24" customHeight="1" x14ac:dyDescent="0.2">
      <c r="A95" s="61" t="s">
        <v>172</v>
      </c>
      <c r="B95" s="62" t="s">
        <v>185</v>
      </c>
      <c r="C95" s="61" t="s">
        <v>23</v>
      </c>
      <c r="D95" s="61" t="s">
        <v>184</v>
      </c>
      <c r="E95" s="60" t="s">
        <v>154</v>
      </c>
      <c r="F95" s="59">
        <v>0.40899999999999997</v>
      </c>
      <c r="G95" s="58">
        <v>20.53</v>
      </c>
      <c r="H95" s="58">
        <v>8.39</v>
      </c>
    </row>
    <row r="96" spans="1:8" ht="26.1" customHeight="1" x14ac:dyDescent="0.2">
      <c r="A96" s="56" t="s">
        <v>157</v>
      </c>
      <c r="B96" s="57" t="s">
        <v>384</v>
      </c>
      <c r="C96" s="56" t="s">
        <v>23</v>
      </c>
      <c r="D96" s="56" t="s">
        <v>383</v>
      </c>
      <c r="E96" s="55" t="s">
        <v>25</v>
      </c>
      <c r="F96" s="54">
        <v>0.15809999999999999</v>
      </c>
      <c r="G96" s="53">
        <v>16.2</v>
      </c>
      <c r="H96" s="53">
        <v>2.56</v>
      </c>
    </row>
    <row r="97" spans="1:8" ht="25.5" x14ac:dyDescent="0.2">
      <c r="A97" s="52"/>
      <c r="B97" s="52"/>
      <c r="C97" s="52"/>
      <c r="D97" s="52"/>
      <c r="E97" s="52" t="s">
        <v>153</v>
      </c>
      <c r="F97" s="51">
        <v>0</v>
      </c>
      <c r="G97" s="52" t="s">
        <v>152</v>
      </c>
      <c r="H97" s="51">
        <v>16.27</v>
      </c>
    </row>
    <row r="98" spans="1:8" ht="15" thickBot="1" x14ac:dyDescent="0.25">
      <c r="A98" s="52"/>
      <c r="B98" s="52"/>
      <c r="C98" s="52"/>
      <c r="D98" s="52"/>
      <c r="E98" s="52"/>
      <c r="F98" s="91" t="s">
        <v>151</v>
      </c>
      <c r="G98" s="91"/>
      <c r="H98" s="51">
        <v>43.2</v>
      </c>
    </row>
    <row r="99" spans="1:8" ht="0.95" customHeight="1" thickTop="1" x14ac:dyDescent="0.2">
      <c r="A99" s="50"/>
      <c r="B99" s="50"/>
      <c r="C99" s="50"/>
      <c r="D99" s="50"/>
      <c r="E99" s="50"/>
      <c r="F99" s="50"/>
      <c r="G99" s="50"/>
      <c r="H99" s="50"/>
    </row>
    <row r="100" spans="1:8" ht="18" customHeight="1" x14ac:dyDescent="0.2">
      <c r="A100" s="70" t="s">
        <v>69</v>
      </c>
      <c r="B100" s="68" t="s">
        <v>10</v>
      </c>
      <c r="C100" s="70" t="s">
        <v>11</v>
      </c>
      <c r="D100" s="70" t="s">
        <v>12</v>
      </c>
      <c r="E100" s="69" t="s">
        <v>13</v>
      </c>
      <c r="F100" s="68" t="s">
        <v>14</v>
      </c>
      <c r="G100" s="68" t="s">
        <v>15</v>
      </c>
      <c r="H100" s="68" t="s">
        <v>17</v>
      </c>
    </row>
    <row r="101" spans="1:8" ht="39" customHeight="1" x14ac:dyDescent="0.2">
      <c r="A101" s="66" t="s">
        <v>175</v>
      </c>
      <c r="B101" s="67" t="s">
        <v>70</v>
      </c>
      <c r="C101" s="66" t="s">
        <v>23</v>
      </c>
      <c r="D101" s="66" t="s">
        <v>71</v>
      </c>
      <c r="E101" s="65" t="s">
        <v>50</v>
      </c>
      <c r="F101" s="64">
        <v>1</v>
      </c>
      <c r="G101" s="63">
        <v>13.71</v>
      </c>
      <c r="H101" s="63">
        <v>13.71</v>
      </c>
    </row>
    <row r="102" spans="1:8" ht="26.1" customHeight="1" x14ac:dyDescent="0.2">
      <c r="A102" s="61" t="s">
        <v>172</v>
      </c>
      <c r="B102" s="62" t="s">
        <v>357</v>
      </c>
      <c r="C102" s="61" t="s">
        <v>23</v>
      </c>
      <c r="D102" s="61" t="s">
        <v>356</v>
      </c>
      <c r="E102" s="60" t="s">
        <v>154</v>
      </c>
      <c r="F102" s="59">
        <v>8.3000000000000004E-2</v>
      </c>
      <c r="G102" s="58">
        <v>21.21</v>
      </c>
      <c r="H102" s="58">
        <v>1.76</v>
      </c>
    </row>
    <row r="103" spans="1:8" ht="26.1" customHeight="1" x14ac:dyDescent="0.2">
      <c r="A103" s="61" t="s">
        <v>172</v>
      </c>
      <c r="B103" s="62" t="s">
        <v>313</v>
      </c>
      <c r="C103" s="61" t="s">
        <v>23</v>
      </c>
      <c r="D103" s="61" t="s">
        <v>312</v>
      </c>
      <c r="E103" s="60" t="s">
        <v>154</v>
      </c>
      <c r="F103" s="59">
        <v>0.36499999999999999</v>
      </c>
      <c r="G103" s="58">
        <v>24.24</v>
      </c>
      <c r="H103" s="58">
        <v>8.84</v>
      </c>
    </row>
    <row r="104" spans="1:8" ht="26.1" customHeight="1" x14ac:dyDescent="0.2">
      <c r="A104" s="61" t="s">
        <v>172</v>
      </c>
      <c r="B104" s="62" t="s">
        <v>366</v>
      </c>
      <c r="C104" s="61" t="s">
        <v>23</v>
      </c>
      <c r="D104" s="61" t="s">
        <v>365</v>
      </c>
      <c r="E104" s="60" t="s">
        <v>57</v>
      </c>
      <c r="F104" s="59">
        <v>5.1000000000000004E-3</v>
      </c>
      <c r="G104" s="58">
        <v>611.35</v>
      </c>
      <c r="H104" s="58">
        <v>3.11</v>
      </c>
    </row>
    <row r="105" spans="1:8" ht="25.5" x14ac:dyDescent="0.2">
      <c r="A105" s="52"/>
      <c r="B105" s="52"/>
      <c r="C105" s="52"/>
      <c r="D105" s="52"/>
      <c r="E105" s="52" t="s">
        <v>153</v>
      </c>
      <c r="F105" s="51">
        <v>0</v>
      </c>
      <c r="G105" s="52" t="s">
        <v>152</v>
      </c>
      <c r="H105" s="51">
        <v>8.65</v>
      </c>
    </row>
    <row r="106" spans="1:8" ht="15" thickBot="1" x14ac:dyDescent="0.25">
      <c r="A106" s="52"/>
      <c r="B106" s="52"/>
      <c r="C106" s="52"/>
      <c r="D106" s="52"/>
      <c r="E106" s="52"/>
      <c r="F106" s="91" t="s">
        <v>151</v>
      </c>
      <c r="G106" s="91"/>
      <c r="H106" s="51">
        <v>17.13</v>
      </c>
    </row>
    <row r="107" spans="1:8" ht="0.95" customHeight="1" thickTop="1" x14ac:dyDescent="0.2">
      <c r="A107" s="50"/>
      <c r="B107" s="50"/>
      <c r="C107" s="50"/>
      <c r="D107" s="50"/>
      <c r="E107" s="50"/>
      <c r="F107" s="50"/>
      <c r="G107" s="50"/>
      <c r="H107" s="50"/>
    </row>
    <row r="108" spans="1:8" ht="18" customHeight="1" x14ac:dyDescent="0.2">
      <c r="A108" s="70" t="s">
        <v>74</v>
      </c>
      <c r="B108" s="68" t="s">
        <v>10</v>
      </c>
      <c r="C108" s="70" t="s">
        <v>11</v>
      </c>
      <c r="D108" s="70" t="s">
        <v>12</v>
      </c>
      <c r="E108" s="69" t="s">
        <v>13</v>
      </c>
      <c r="F108" s="68" t="s">
        <v>14</v>
      </c>
      <c r="G108" s="68" t="s">
        <v>15</v>
      </c>
      <c r="H108" s="68" t="s">
        <v>17</v>
      </c>
    </row>
    <row r="109" spans="1:8" ht="51.95" customHeight="1" x14ac:dyDescent="0.2">
      <c r="A109" s="66" t="s">
        <v>175</v>
      </c>
      <c r="B109" s="67" t="s">
        <v>75</v>
      </c>
      <c r="C109" s="66" t="s">
        <v>23</v>
      </c>
      <c r="D109" s="66" t="s">
        <v>76</v>
      </c>
      <c r="E109" s="65" t="s">
        <v>25</v>
      </c>
      <c r="F109" s="64">
        <v>1</v>
      </c>
      <c r="G109" s="63">
        <v>117.46</v>
      </c>
      <c r="H109" s="63">
        <v>117.46</v>
      </c>
    </row>
    <row r="110" spans="1:8" ht="24" customHeight="1" x14ac:dyDescent="0.2">
      <c r="A110" s="61" t="s">
        <v>172</v>
      </c>
      <c r="B110" s="62" t="s">
        <v>244</v>
      </c>
      <c r="C110" s="61" t="s">
        <v>23</v>
      </c>
      <c r="D110" s="61" t="s">
        <v>243</v>
      </c>
      <c r="E110" s="60" t="s">
        <v>154</v>
      </c>
      <c r="F110" s="59">
        <v>1</v>
      </c>
      <c r="G110" s="58">
        <v>25.73</v>
      </c>
      <c r="H110" s="58">
        <v>25.73</v>
      </c>
    </row>
    <row r="111" spans="1:8" ht="24" customHeight="1" x14ac:dyDescent="0.2">
      <c r="A111" s="61" t="s">
        <v>172</v>
      </c>
      <c r="B111" s="62" t="s">
        <v>185</v>
      </c>
      <c r="C111" s="61" t="s">
        <v>23</v>
      </c>
      <c r="D111" s="61" t="s">
        <v>184</v>
      </c>
      <c r="E111" s="60" t="s">
        <v>154</v>
      </c>
      <c r="F111" s="59">
        <v>1.18</v>
      </c>
      <c r="G111" s="58">
        <v>20.53</v>
      </c>
      <c r="H111" s="58">
        <v>24.22</v>
      </c>
    </row>
    <row r="112" spans="1:8" ht="51.95" customHeight="1" x14ac:dyDescent="0.2">
      <c r="A112" s="56" t="s">
        <v>157</v>
      </c>
      <c r="B112" s="57" t="s">
        <v>382</v>
      </c>
      <c r="C112" s="56" t="s">
        <v>23</v>
      </c>
      <c r="D112" s="56" t="s">
        <v>381</v>
      </c>
      <c r="E112" s="55" t="s">
        <v>358</v>
      </c>
      <c r="F112" s="54">
        <v>0.1108</v>
      </c>
      <c r="G112" s="53">
        <v>18.88</v>
      </c>
      <c r="H112" s="53">
        <v>2.09</v>
      </c>
    </row>
    <row r="113" spans="1:8" ht="26.1" customHeight="1" x14ac:dyDescent="0.2">
      <c r="A113" s="56" t="s">
        <v>157</v>
      </c>
      <c r="B113" s="57" t="s">
        <v>380</v>
      </c>
      <c r="C113" s="56" t="s">
        <v>23</v>
      </c>
      <c r="D113" s="56" t="s">
        <v>379</v>
      </c>
      <c r="E113" s="55" t="s">
        <v>25</v>
      </c>
      <c r="F113" s="54">
        <v>1.1000000000000001</v>
      </c>
      <c r="G113" s="53">
        <v>59.48</v>
      </c>
      <c r="H113" s="53">
        <v>65.42</v>
      </c>
    </row>
    <row r="114" spans="1:8" ht="25.5" x14ac:dyDescent="0.2">
      <c r="A114" s="52"/>
      <c r="B114" s="52"/>
      <c r="C114" s="52"/>
      <c r="D114" s="52"/>
      <c r="E114" s="52" t="s">
        <v>153</v>
      </c>
      <c r="F114" s="51">
        <v>0</v>
      </c>
      <c r="G114" s="52" t="s">
        <v>152</v>
      </c>
      <c r="H114" s="51">
        <v>36.1</v>
      </c>
    </row>
    <row r="115" spans="1:8" ht="15" thickBot="1" x14ac:dyDescent="0.25">
      <c r="A115" s="52"/>
      <c r="B115" s="52"/>
      <c r="C115" s="52"/>
      <c r="D115" s="52"/>
      <c r="E115" s="52"/>
      <c r="F115" s="91" t="s">
        <v>151</v>
      </c>
      <c r="G115" s="91"/>
      <c r="H115" s="51">
        <v>146.82</v>
      </c>
    </row>
    <row r="116" spans="1:8" ht="0.95" customHeight="1" thickTop="1" x14ac:dyDescent="0.2">
      <c r="A116" s="50"/>
      <c r="B116" s="50"/>
      <c r="C116" s="50"/>
      <c r="D116" s="50"/>
      <c r="E116" s="50"/>
      <c r="F116" s="50"/>
      <c r="G116" s="50"/>
      <c r="H116" s="50"/>
    </row>
    <row r="117" spans="1:8" ht="18" customHeight="1" x14ac:dyDescent="0.2">
      <c r="A117" s="70" t="s">
        <v>79</v>
      </c>
      <c r="B117" s="68" t="s">
        <v>10</v>
      </c>
      <c r="C117" s="70" t="s">
        <v>11</v>
      </c>
      <c r="D117" s="70" t="s">
        <v>12</v>
      </c>
      <c r="E117" s="69" t="s">
        <v>13</v>
      </c>
      <c r="F117" s="68" t="s">
        <v>14</v>
      </c>
      <c r="G117" s="68" t="s">
        <v>15</v>
      </c>
      <c r="H117" s="68" t="s">
        <v>17</v>
      </c>
    </row>
    <row r="118" spans="1:8" ht="39" customHeight="1" x14ac:dyDescent="0.2">
      <c r="A118" s="66" t="s">
        <v>175</v>
      </c>
      <c r="B118" s="67" t="s">
        <v>80</v>
      </c>
      <c r="C118" s="66" t="s">
        <v>81</v>
      </c>
      <c r="D118" s="66" t="s">
        <v>82</v>
      </c>
      <c r="E118" s="65" t="s">
        <v>25</v>
      </c>
      <c r="F118" s="64">
        <v>1</v>
      </c>
      <c r="G118" s="63">
        <v>12.24</v>
      </c>
      <c r="H118" s="63">
        <v>12.24</v>
      </c>
    </row>
    <row r="119" spans="1:8" ht="24" customHeight="1" x14ac:dyDescent="0.2">
      <c r="A119" s="61" t="s">
        <v>172</v>
      </c>
      <c r="B119" s="62" t="s">
        <v>185</v>
      </c>
      <c r="C119" s="61" t="s">
        <v>23</v>
      </c>
      <c r="D119" s="61" t="s">
        <v>184</v>
      </c>
      <c r="E119" s="60" t="s">
        <v>154</v>
      </c>
      <c r="F119" s="59">
        <v>0.16600000000000001</v>
      </c>
      <c r="G119" s="58">
        <v>20.53</v>
      </c>
      <c r="H119" s="58">
        <v>3.4</v>
      </c>
    </row>
    <row r="120" spans="1:8" ht="24" customHeight="1" x14ac:dyDescent="0.2">
      <c r="A120" s="61" t="s">
        <v>172</v>
      </c>
      <c r="B120" s="62" t="s">
        <v>174</v>
      </c>
      <c r="C120" s="61" t="s">
        <v>23</v>
      </c>
      <c r="D120" s="61" t="s">
        <v>173</v>
      </c>
      <c r="E120" s="60" t="s">
        <v>154</v>
      </c>
      <c r="F120" s="59">
        <v>0.128</v>
      </c>
      <c r="G120" s="58">
        <v>25.13</v>
      </c>
      <c r="H120" s="58">
        <v>3.21</v>
      </c>
    </row>
    <row r="121" spans="1:8" ht="39" customHeight="1" x14ac:dyDescent="0.2">
      <c r="A121" s="61" t="s">
        <v>172</v>
      </c>
      <c r="B121" s="62" t="s">
        <v>260</v>
      </c>
      <c r="C121" s="61" t="s">
        <v>23</v>
      </c>
      <c r="D121" s="61" t="s">
        <v>259</v>
      </c>
      <c r="E121" s="60" t="s">
        <v>258</v>
      </c>
      <c r="F121" s="59">
        <v>5.3E-3</v>
      </c>
      <c r="G121" s="58">
        <v>25.85</v>
      </c>
      <c r="H121" s="58">
        <v>0.13</v>
      </c>
    </row>
    <row r="122" spans="1:8" ht="39" customHeight="1" x14ac:dyDescent="0.2">
      <c r="A122" s="61" t="s">
        <v>172</v>
      </c>
      <c r="B122" s="62" t="s">
        <v>263</v>
      </c>
      <c r="C122" s="61" t="s">
        <v>23</v>
      </c>
      <c r="D122" s="61" t="s">
        <v>262</v>
      </c>
      <c r="E122" s="60" t="s">
        <v>261</v>
      </c>
      <c r="F122" s="59">
        <v>7.3000000000000001E-3</v>
      </c>
      <c r="G122" s="58">
        <v>24.86</v>
      </c>
      <c r="H122" s="58">
        <v>0.18</v>
      </c>
    </row>
    <row r="123" spans="1:8" ht="39" customHeight="1" x14ac:dyDescent="0.2">
      <c r="A123" s="56" t="s">
        <v>157</v>
      </c>
      <c r="B123" s="57" t="s">
        <v>378</v>
      </c>
      <c r="C123" s="56" t="s">
        <v>23</v>
      </c>
      <c r="D123" s="56" t="s">
        <v>377</v>
      </c>
      <c r="E123" s="55" t="s">
        <v>376</v>
      </c>
      <c r="F123" s="54">
        <v>1.26</v>
      </c>
      <c r="G123" s="53">
        <v>0.26</v>
      </c>
      <c r="H123" s="53">
        <v>0.32</v>
      </c>
    </row>
    <row r="124" spans="1:8" ht="26.1" customHeight="1" x14ac:dyDescent="0.2">
      <c r="A124" s="56" t="s">
        <v>157</v>
      </c>
      <c r="B124" s="57" t="s">
        <v>375</v>
      </c>
      <c r="C124" s="56" t="s">
        <v>23</v>
      </c>
      <c r="D124" s="56" t="s">
        <v>374</v>
      </c>
      <c r="E124" s="55" t="s">
        <v>90</v>
      </c>
      <c r="F124" s="54">
        <v>1.26</v>
      </c>
      <c r="G124" s="53">
        <v>3.97</v>
      </c>
      <c r="H124" s="53">
        <v>5</v>
      </c>
    </row>
    <row r="125" spans="1:8" ht="25.5" x14ac:dyDescent="0.2">
      <c r="A125" s="52"/>
      <c r="B125" s="52"/>
      <c r="C125" s="52"/>
      <c r="D125" s="52"/>
      <c r="E125" s="52" t="s">
        <v>153</v>
      </c>
      <c r="F125" s="51">
        <v>0</v>
      </c>
      <c r="G125" s="52" t="s">
        <v>152</v>
      </c>
      <c r="H125" s="51">
        <v>5.01</v>
      </c>
    </row>
    <row r="126" spans="1:8" ht="15" thickBot="1" x14ac:dyDescent="0.25">
      <c r="A126" s="52"/>
      <c r="B126" s="52"/>
      <c r="C126" s="52"/>
      <c r="D126" s="52"/>
      <c r="E126" s="52"/>
      <c r="F126" s="91" t="s">
        <v>151</v>
      </c>
      <c r="G126" s="91"/>
      <c r="H126" s="51">
        <v>15.3</v>
      </c>
    </row>
    <row r="127" spans="1:8" ht="0.95" customHeight="1" thickTop="1" x14ac:dyDescent="0.2">
      <c r="A127" s="50"/>
      <c r="B127" s="50"/>
      <c r="C127" s="50"/>
      <c r="D127" s="50"/>
      <c r="E127" s="50"/>
      <c r="F127" s="50"/>
      <c r="G127" s="50"/>
      <c r="H127" s="50"/>
    </row>
    <row r="128" spans="1:8" ht="18" customHeight="1" x14ac:dyDescent="0.2">
      <c r="A128" s="70" t="s">
        <v>83</v>
      </c>
      <c r="B128" s="68" t="s">
        <v>10</v>
      </c>
      <c r="C128" s="70" t="s">
        <v>11</v>
      </c>
      <c r="D128" s="70" t="s">
        <v>12</v>
      </c>
      <c r="E128" s="69" t="s">
        <v>13</v>
      </c>
      <c r="F128" s="68" t="s">
        <v>14</v>
      </c>
      <c r="G128" s="68" t="s">
        <v>15</v>
      </c>
      <c r="H128" s="68" t="s">
        <v>17</v>
      </c>
    </row>
    <row r="129" spans="1:8" ht="51.95" customHeight="1" x14ac:dyDescent="0.2">
      <c r="A129" s="66" t="s">
        <v>175</v>
      </c>
      <c r="B129" s="67" t="s">
        <v>84</v>
      </c>
      <c r="C129" s="66" t="s">
        <v>23</v>
      </c>
      <c r="D129" s="66" t="s">
        <v>85</v>
      </c>
      <c r="E129" s="65" t="s">
        <v>25</v>
      </c>
      <c r="F129" s="64">
        <v>1</v>
      </c>
      <c r="G129" s="63">
        <v>60.48</v>
      </c>
      <c r="H129" s="63">
        <v>60.48</v>
      </c>
    </row>
    <row r="130" spans="1:8" ht="24" customHeight="1" x14ac:dyDescent="0.2">
      <c r="A130" s="61" t="s">
        <v>172</v>
      </c>
      <c r="B130" s="62" t="s">
        <v>185</v>
      </c>
      <c r="C130" s="61" t="s">
        <v>23</v>
      </c>
      <c r="D130" s="61" t="s">
        <v>184</v>
      </c>
      <c r="E130" s="60" t="s">
        <v>154</v>
      </c>
      <c r="F130" s="59">
        <v>0.16600000000000001</v>
      </c>
      <c r="G130" s="58">
        <v>20.53</v>
      </c>
      <c r="H130" s="58">
        <v>3.4</v>
      </c>
    </row>
    <row r="131" spans="1:8" ht="24" customHeight="1" x14ac:dyDescent="0.2">
      <c r="A131" s="61" t="s">
        <v>172</v>
      </c>
      <c r="B131" s="62" t="s">
        <v>174</v>
      </c>
      <c r="C131" s="61" t="s">
        <v>23</v>
      </c>
      <c r="D131" s="61" t="s">
        <v>173</v>
      </c>
      <c r="E131" s="60" t="s">
        <v>154</v>
      </c>
      <c r="F131" s="59">
        <v>0.128</v>
      </c>
      <c r="G131" s="58">
        <v>25.13</v>
      </c>
      <c r="H131" s="58">
        <v>3.21</v>
      </c>
    </row>
    <row r="132" spans="1:8" ht="39" customHeight="1" x14ac:dyDescent="0.2">
      <c r="A132" s="61" t="s">
        <v>172</v>
      </c>
      <c r="B132" s="62" t="s">
        <v>260</v>
      </c>
      <c r="C132" s="61" t="s">
        <v>23</v>
      </c>
      <c r="D132" s="61" t="s">
        <v>259</v>
      </c>
      <c r="E132" s="60" t="s">
        <v>258</v>
      </c>
      <c r="F132" s="59">
        <v>5.3E-3</v>
      </c>
      <c r="G132" s="58">
        <v>25.85</v>
      </c>
      <c r="H132" s="58">
        <v>0.13</v>
      </c>
    </row>
    <row r="133" spans="1:8" ht="39" customHeight="1" x14ac:dyDescent="0.2">
      <c r="A133" s="61" t="s">
        <v>172</v>
      </c>
      <c r="B133" s="62" t="s">
        <v>263</v>
      </c>
      <c r="C133" s="61" t="s">
        <v>23</v>
      </c>
      <c r="D133" s="61" t="s">
        <v>262</v>
      </c>
      <c r="E133" s="60" t="s">
        <v>261</v>
      </c>
      <c r="F133" s="59">
        <v>7.3000000000000001E-3</v>
      </c>
      <c r="G133" s="58">
        <v>24.86</v>
      </c>
      <c r="H133" s="58">
        <v>0.18</v>
      </c>
    </row>
    <row r="134" spans="1:8" ht="39" customHeight="1" x14ac:dyDescent="0.2">
      <c r="A134" s="56" t="s">
        <v>157</v>
      </c>
      <c r="B134" s="57" t="s">
        <v>378</v>
      </c>
      <c r="C134" s="56" t="s">
        <v>23</v>
      </c>
      <c r="D134" s="56" t="s">
        <v>377</v>
      </c>
      <c r="E134" s="55" t="s">
        <v>376</v>
      </c>
      <c r="F134" s="54">
        <v>1.26</v>
      </c>
      <c r="G134" s="53">
        <v>0.26</v>
      </c>
      <c r="H134" s="53">
        <v>0.32</v>
      </c>
    </row>
    <row r="135" spans="1:8" ht="26.1" customHeight="1" x14ac:dyDescent="0.2">
      <c r="A135" s="56" t="s">
        <v>157</v>
      </c>
      <c r="B135" s="57" t="s">
        <v>375</v>
      </c>
      <c r="C135" s="56" t="s">
        <v>23</v>
      </c>
      <c r="D135" s="56" t="s">
        <v>374</v>
      </c>
      <c r="E135" s="55" t="s">
        <v>90</v>
      </c>
      <c r="F135" s="54">
        <v>1.26</v>
      </c>
      <c r="G135" s="53">
        <v>3.97</v>
      </c>
      <c r="H135" s="53">
        <v>5</v>
      </c>
    </row>
    <row r="136" spans="1:8" ht="26.1" customHeight="1" x14ac:dyDescent="0.2">
      <c r="A136" s="56" t="s">
        <v>157</v>
      </c>
      <c r="B136" s="57" t="s">
        <v>373</v>
      </c>
      <c r="C136" s="56" t="s">
        <v>23</v>
      </c>
      <c r="D136" s="56" t="s">
        <v>372</v>
      </c>
      <c r="E136" s="55" t="s">
        <v>25</v>
      </c>
      <c r="F136" s="54">
        <v>1.357</v>
      </c>
      <c r="G136" s="53">
        <v>35.549999999999997</v>
      </c>
      <c r="H136" s="53">
        <v>48.24</v>
      </c>
    </row>
    <row r="137" spans="1:8" ht="25.5" x14ac:dyDescent="0.2">
      <c r="A137" s="52"/>
      <c r="B137" s="52"/>
      <c r="C137" s="52"/>
      <c r="D137" s="52"/>
      <c r="E137" s="52" t="s">
        <v>153</v>
      </c>
      <c r="F137" s="51">
        <v>0</v>
      </c>
      <c r="G137" s="52" t="s">
        <v>152</v>
      </c>
      <c r="H137" s="51">
        <v>5.01</v>
      </c>
    </row>
    <row r="138" spans="1:8" ht="15" thickBot="1" x14ac:dyDescent="0.25">
      <c r="A138" s="52"/>
      <c r="B138" s="52"/>
      <c r="C138" s="52"/>
      <c r="D138" s="52"/>
      <c r="E138" s="52"/>
      <c r="F138" s="91" t="s">
        <v>151</v>
      </c>
      <c r="G138" s="91"/>
      <c r="H138" s="51">
        <v>75.599999999999994</v>
      </c>
    </row>
    <row r="139" spans="1:8" ht="0.95" customHeight="1" thickTop="1" x14ac:dyDescent="0.2">
      <c r="A139" s="50"/>
      <c r="B139" s="50"/>
      <c r="C139" s="50"/>
      <c r="D139" s="50"/>
      <c r="E139" s="50"/>
      <c r="F139" s="50"/>
      <c r="G139" s="50"/>
      <c r="H139" s="50"/>
    </row>
    <row r="140" spans="1:8" ht="18" customHeight="1" x14ac:dyDescent="0.2">
      <c r="A140" s="70" t="s">
        <v>88</v>
      </c>
      <c r="B140" s="68" t="s">
        <v>10</v>
      </c>
      <c r="C140" s="70" t="s">
        <v>11</v>
      </c>
      <c r="D140" s="70" t="s">
        <v>12</v>
      </c>
      <c r="E140" s="69" t="s">
        <v>13</v>
      </c>
      <c r="F140" s="68" t="s">
        <v>14</v>
      </c>
      <c r="G140" s="68" t="s">
        <v>15</v>
      </c>
      <c r="H140" s="68" t="s">
        <v>17</v>
      </c>
    </row>
    <row r="141" spans="1:8" ht="24" customHeight="1" x14ac:dyDescent="0.2">
      <c r="A141" s="66" t="s">
        <v>175</v>
      </c>
      <c r="B141" s="67" t="s">
        <v>89</v>
      </c>
      <c r="C141" s="66" t="s">
        <v>81</v>
      </c>
      <c r="D141" s="66" t="s">
        <v>87</v>
      </c>
      <c r="E141" s="65" t="s">
        <v>90</v>
      </c>
      <c r="F141" s="64">
        <v>1</v>
      </c>
      <c r="G141" s="63">
        <v>28163.9</v>
      </c>
      <c r="H141" s="63">
        <v>28163.9</v>
      </c>
    </row>
    <row r="142" spans="1:8" ht="26.1" customHeight="1" x14ac:dyDescent="0.2">
      <c r="A142" s="61" t="s">
        <v>172</v>
      </c>
      <c r="B142" s="62" t="s">
        <v>293</v>
      </c>
      <c r="C142" s="61" t="s">
        <v>23</v>
      </c>
      <c r="D142" s="61" t="s">
        <v>292</v>
      </c>
      <c r="E142" s="60" t="s">
        <v>29</v>
      </c>
      <c r="F142" s="59">
        <v>0.3</v>
      </c>
      <c r="G142" s="58">
        <v>21242.78</v>
      </c>
      <c r="H142" s="58">
        <v>6372.83</v>
      </c>
    </row>
    <row r="143" spans="1:8" ht="26.1" customHeight="1" x14ac:dyDescent="0.2">
      <c r="A143" s="61" t="s">
        <v>172</v>
      </c>
      <c r="B143" s="62" t="s">
        <v>303</v>
      </c>
      <c r="C143" s="61" t="s">
        <v>23</v>
      </c>
      <c r="D143" s="61" t="s">
        <v>302</v>
      </c>
      <c r="E143" s="60" t="s">
        <v>29</v>
      </c>
      <c r="F143" s="59">
        <v>3</v>
      </c>
      <c r="G143" s="58">
        <v>7263.69</v>
      </c>
      <c r="H143" s="58">
        <v>21791.07</v>
      </c>
    </row>
    <row r="144" spans="1:8" ht="25.5" x14ac:dyDescent="0.2">
      <c r="A144" s="52"/>
      <c r="B144" s="52"/>
      <c r="C144" s="52"/>
      <c r="D144" s="52"/>
      <c r="E144" s="52" t="s">
        <v>153</v>
      </c>
      <c r="F144" s="51">
        <v>0</v>
      </c>
      <c r="G144" s="52" t="s">
        <v>152</v>
      </c>
      <c r="H144" s="51">
        <v>26500.49</v>
      </c>
    </row>
    <row r="145" spans="1:8" ht="15" thickBot="1" x14ac:dyDescent="0.25">
      <c r="A145" s="52"/>
      <c r="B145" s="52"/>
      <c r="C145" s="52"/>
      <c r="D145" s="52"/>
      <c r="E145" s="52"/>
      <c r="F145" s="91" t="s">
        <v>151</v>
      </c>
      <c r="G145" s="91"/>
      <c r="H145" s="51">
        <v>35204.870000000003</v>
      </c>
    </row>
    <row r="146" spans="1:8" ht="0.95" customHeight="1" thickTop="1" x14ac:dyDescent="0.2">
      <c r="A146" s="50"/>
      <c r="B146" s="50"/>
      <c r="C146" s="50"/>
      <c r="D146" s="50"/>
      <c r="E146" s="50"/>
      <c r="F146" s="50"/>
      <c r="G146" s="50"/>
      <c r="H146" s="50"/>
    </row>
    <row r="147" spans="1:8" ht="50.1" customHeight="1" x14ac:dyDescent="0.25">
      <c r="A147" s="95" t="s">
        <v>371</v>
      </c>
      <c r="B147" s="90"/>
      <c r="C147" s="90"/>
      <c r="D147" s="90"/>
      <c r="E147" s="90"/>
      <c r="F147" s="90"/>
      <c r="G147" s="90"/>
      <c r="H147" s="90"/>
    </row>
    <row r="148" spans="1:8" ht="18" customHeight="1" x14ac:dyDescent="0.2">
      <c r="A148" s="70"/>
      <c r="B148" s="68" t="s">
        <v>10</v>
      </c>
      <c r="C148" s="70" t="s">
        <v>11</v>
      </c>
      <c r="D148" s="70" t="s">
        <v>12</v>
      </c>
      <c r="E148" s="69" t="s">
        <v>13</v>
      </c>
      <c r="F148" s="68" t="s">
        <v>14</v>
      </c>
      <c r="G148" s="68" t="s">
        <v>15</v>
      </c>
      <c r="H148" s="68" t="s">
        <v>17</v>
      </c>
    </row>
    <row r="149" spans="1:8" ht="51.95" customHeight="1" x14ac:dyDescent="0.2">
      <c r="A149" s="66" t="s">
        <v>175</v>
      </c>
      <c r="B149" s="67" t="s">
        <v>370</v>
      </c>
      <c r="C149" s="66" t="s">
        <v>23</v>
      </c>
      <c r="D149" s="66" t="s">
        <v>369</v>
      </c>
      <c r="E149" s="65" t="s">
        <v>57</v>
      </c>
      <c r="F149" s="64">
        <v>1</v>
      </c>
      <c r="G149" s="63">
        <v>446.78</v>
      </c>
      <c r="H149" s="63">
        <v>446.78</v>
      </c>
    </row>
    <row r="150" spans="1:8" ht="26.1" customHeight="1" x14ac:dyDescent="0.2">
      <c r="A150" s="61" t="s">
        <v>172</v>
      </c>
      <c r="B150" s="62" t="s">
        <v>232</v>
      </c>
      <c r="C150" s="61" t="s">
        <v>23</v>
      </c>
      <c r="D150" s="61" t="s">
        <v>231</v>
      </c>
      <c r="E150" s="60" t="s">
        <v>154</v>
      </c>
      <c r="F150" s="59">
        <v>4.5</v>
      </c>
      <c r="G150" s="58">
        <v>24.65</v>
      </c>
      <c r="H150" s="58">
        <v>110.92</v>
      </c>
    </row>
    <row r="151" spans="1:8" ht="51.95" customHeight="1" x14ac:dyDescent="0.2">
      <c r="A151" s="61" t="s">
        <v>172</v>
      </c>
      <c r="B151" s="62" t="s">
        <v>353</v>
      </c>
      <c r="C151" s="61" t="s">
        <v>23</v>
      </c>
      <c r="D151" s="61" t="s">
        <v>352</v>
      </c>
      <c r="E151" s="60" t="s">
        <v>258</v>
      </c>
      <c r="F151" s="59">
        <v>1.05</v>
      </c>
      <c r="G151" s="58">
        <v>1.83</v>
      </c>
      <c r="H151" s="58">
        <v>1.92</v>
      </c>
    </row>
    <row r="152" spans="1:8" ht="51.95" customHeight="1" x14ac:dyDescent="0.2">
      <c r="A152" s="61" t="s">
        <v>172</v>
      </c>
      <c r="B152" s="62" t="s">
        <v>355</v>
      </c>
      <c r="C152" s="61" t="s">
        <v>23</v>
      </c>
      <c r="D152" s="61" t="s">
        <v>354</v>
      </c>
      <c r="E152" s="60" t="s">
        <v>261</v>
      </c>
      <c r="F152" s="59">
        <v>3.45</v>
      </c>
      <c r="G152" s="58">
        <v>0.35</v>
      </c>
      <c r="H152" s="58">
        <v>1.2</v>
      </c>
    </row>
    <row r="153" spans="1:8" ht="26.1" customHeight="1" x14ac:dyDescent="0.2">
      <c r="A153" s="56" t="s">
        <v>157</v>
      </c>
      <c r="B153" s="57" t="s">
        <v>362</v>
      </c>
      <c r="C153" s="56" t="s">
        <v>23</v>
      </c>
      <c r="D153" s="56" t="s">
        <v>361</v>
      </c>
      <c r="E153" s="55" t="s">
        <v>57</v>
      </c>
      <c r="F153" s="54">
        <v>1.1599999999999999</v>
      </c>
      <c r="G153" s="53">
        <v>100</v>
      </c>
      <c r="H153" s="53">
        <v>116</v>
      </c>
    </row>
    <row r="154" spans="1:8" ht="24" customHeight="1" x14ac:dyDescent="0.2">
      <c r="A154" s="56" t="s">
        <v>157</v>
      </c>
      <c r="B154" s="57" t="s">
        <v>368</v>
      </c>
      <c r="C154" s="56" t="s">
        <v>23</v>
      </c>
      <c r="D154" s="56" t="s">
        <v>367</v>
      </c>
      <c r="E154" s="55" t="s">
        <v>358</v>
      </c>
      <c r="F154" s="54">
        <v>174.1</v>
      </c>
      <c r="G154" s="53">
        <v>0.48</v>
      </c>
      <c r="H154" s="53">
        <v>83.56</v>
      </c>
    </row>
    <row r="155" spans="1:8" ht="24" customHeight="1" x14ac:dyDescent="0.2">
      <c r="A155" s="56" t="s">
        <v>157</v>
      </c>
      <c r="B155" s="57" t="s">
        <v>360</v>
      </c>
      <c r="C155" s="56" t="s">
        <v>23</v>
      </c>
      <c r="D155" s="56" t="s">
        <v>359</v>
      </c>
      <c r="E155" s="55" t="s">
        <v>358</v>
      </c>
      <c r="F155" s="54">
        <v>195.86</v>
      </c>
      <c r="G155" s="53">
        <v>0.68</v>
      </c>
      <c r="H155" s="53">
        <v>133.18</v>
      </c>
    </row>
    <row r="156" spans="1:8" ht="25.5" x14ac:dyDescent="0.2">
      <c r="A156" s="52"/>
      <c r="B156" s="52"/>
      <c r="C156" s="52"/>
      <c r="D156" s="52"/>
      <c r="E156" s="52" t="s">
        <v>153</v>
      </c>
      <c r="F156" s="51">
        <v>0</v>
      </c>
      <c r="G156" s="52" t="s">
        <v>152</v>
      </c>
      <c r="H156" s="51">
        <v>87.39</v>
      </c>
    </row>
    <row r="157" spans="1:8" ht="15" thickBot="1" x14ac:dyDescent="0.25">
      <c r="A157" s="52"/>
      <c r="B157" s="52"/>
      <c r="C157" s="52"/>
      <c r="D157" s="52"/>
      <c r="E157" s="52"/>
      <c r="F157" s="91" t="s">
        <v>151</v>
      </c>
      <c r="G157" s="91"/>
      <c r="H157" s="51">
        <v>558.47</v>
      </c>
    </row>
    <row r="158" spans="1:8" ht="0.95" customHeight="1" thickTop="1" x14ac:dyDescent="0.2">
      <c r="A158" s="50"/>
      <c r="B158" s="50"/>
      <c r="C158" s="50"/>
      <c r="D158" s="50"/>
      <c r="E158" s="50"/>
      <c r="F158" s="50"/>
      <c r="G158" s="50"/>
      <c r="H158" s="50"/>
    </row>
    <row r="159" spans="1:8" ht="18" customHeight="1" x14ac:dyDescent="0.2">
      <c r="A159" s="70"/>
      <c r="B159" s="68" t="s">
        <v>10</v>
      </c>
      <c r="C159" s="70" t="s">
        <v>11</v>
      </c>
      <c r="D159" s="70" t="s">
        <v>12</v>
      </c>
      <c r="E159" s="69" t="s">
        <v>13</v>
      </c>
      <c r="F159" s="68" t="s">
        <v>14</v>
      </c>
      <c r="G159" s="68" t="s">
        <v>15</v>
      </c>
      <c r="H159" s="68" t="s">
        <v>17</v>
      </c>
    </row>
    <row r="160" spans="1:8" ht="26.1" customHeight="1" x14ac:dyDescent="0.2">
      <c r="A160" s="66" t="s">
        <v>175</v>
      </c>
      <c r="B160" s="67" t="s">
        <v>366</v>
      </c>
      <c r="C160" s="66" t="s">
        <v>23</v>
      </c>
      <c r="D160" s="66" t="s">
        <v>365</v>
      </c>
      <c r="E160" s="65" t="s">
        <v>57</v>
      </c>
      <c r="F160" s="64">
        <v>1</v>
      </c>
      <c r="G160" s="63">
        <v>611.35</v>
      </c>
      <c r="H160" s="63">
        <v>611.35</v>
      </c>
    </row>
    <row r="161" spans="1:8" ht="24" customHeight="1" x14ac:dyDescent="0.2">
      <c r="A161" s="61" t="s">
        <v>172</v>
      </c>
      <c r="B161" s="62" t="s">
        <v>185</v>
      </c>
      <c r="C161" s="61" t="s">
        <v>23</v>
      </c>
      <c r="D161" s="61" t="s">
        <v>184</v>
      </c>
      <c r="E161" s="60" t="s">
        <v>154</v>
      </c>
      <c r="F161" s="59">
        <v>8.57</v>
      </c>
      <c r="G161" s="58">
        <v>20.53</v>
      </c>
      <c r="H161" s="58">
        <v>175.94</v>
      </c>
    </row>
    <row r="162" spans="1:8" ht="26.1" customHeight="1" x14ac:dyDescent="0.2">
      <c r="A162" s="56" t="s">
        <v>157</v>
      </c>
      <c r="B162" s="57" t="s">
        <v>362</v>
      </c>
      <c r="C162" s="56" t="s">
        <v>23</v>
      </c>
      <c r="D162" s="56" t="s">
        <v>361</v>
      </c>
      <c r="E162" s="55" t="s">
        <v>57</v>
      </c>
      <c r="F162" s="54">
        <v>1.07</v>
      </c>
      <c r="G162" s="53">
        <v>100</v>
      </c>
      <c r="H162" s="53">
        <v>107</v>
      </c>
    </row>
    <row r="163" spans="1:8" ht="24" customHeight="1" x14ac:dyDescent="0.2">
      <c r="A163" s="56" t="s">
        <v>157</v>
      </c>
      <c r="B163" s="57" t="s">
        <v>360</v>
      </c>
      <c r="C163" s="56" t="s">
        <v>23</v>
      </c>
      <c r="D163" s="56" t="s">
        <v>359</v>
      </c>
      <c r="E163" s="55" t="s">
        <v>358</v>
      </c>
      <c r="F163" s="54">
        <v>482.96</v>
      </c>
      <c r="G163" s="53">
        <v>0.68</v>
      </c>
      <c r="H163" s="53">
        <v>328.41</v>
      </c>
    </row>
    <row r="164" spans="1:8" ht="25.5" x14ac:dyDescent="0.2">
      <c r="A164" s="52"/>
      <c r="B164" s="52"/>
      <c r="C164" s="52"/>
      <c r="D164" s="52"/>
      <c r="E164" s="52" t="s">
        <v>153</v>
      </c>
      <c r="F164" s="51">
        <v>0</v>
      </c>
      <c r="G164" s="52" t="s">
        <v>152</v>
      </c>
      <c r="H164" s="51">
        <v>121.95</v>
      </c>
    </row>
    <row r="165" spans="1:8" ht="15" thickBot="1" x14ac:dyDescent="0.25">
      <c r="A165" s="52"/>
      <c r="B165" s="52"/>
      <c r="C165" s="52"/>
      <c r="D165" s="52"/>
      <c r="E165" s="52"/>
      <c r="F165" s="91" t="s">
        <v>151</v>
      </c>
      <c r="G165" s="91"/>
      <c r="H165" s="51">
        <v>764.18</v>
      </c>
    </row>
    <row r="166" spans="1:8" ht="0.95" customHeight="1" thickTop="1" x14ac:dyDescent="0.2">
      <c r="A166" s="50"/>
      <c r="B166" s="50"/>
      <c r="C166" s="50"/>
      <c r="D166" s="50"/>
      <c r="E166" s="50"/>
      <c r="F166" s="50"/>
      <c r="G166" s="50"/>
      <c r="H166" s="50"/>
    </row>
    <row r="167" spans="1:8" ht="18" customHeight="1" x14ac:dyDescent="0.2">
      <c r="A167" s="70"/>
      <c r="B167" s="68" t="s">
        <v>10</v>
      </c>
      <c r="C167" s="70" t="s">
        <v>11</v>
      </c>
      <c r="D167" s="70" t="s">
        <v>12</v>
      </c>
      <c r="E167" s="69" t="s">
        <v>13</v>
      </c>
      <c r="F167" s="68" t="s">
        <v>14</v>
      </c>
      <c r="G167" s="68" t="s">
        <v>15</v>
      </c>
      <c r="H167" s="68" t="s">
        <v>17</v>
      </c>
    </row>
    <row r="168" spans="1:8" ht="39" customHeight="1" x14ac:dyDescent="0.2">
      <c r="A168" s="66" t="s">
        <v>175</v>
      </c>
      <c r="B168" s="67" t="s">
        <v>364</v>
      </c>
      <c r="C168" s="66" t="s">
        <v>23</v>
      </c>
      <c r="D168" s="66" t="s">
        <v>363</v>
      </c>
      <c r="E168" s="65" t="s">
        <v>57</v>
      </c>
      <c r="F168" s="64">
        <v>1</v>
      </c>
      <c r="G168" s="63">
        <v>571.6</v>
      </c>
      <c r="H168" s="63">
        <v>571.6</v>
      </c>
    </row>
    <row r="169" spans="1:8" ht="26.1" customHeight="1" x14ac:dyDescent="0.2">
      <c r="A169" s="61" t="s">
        <v>172</v>
      </c>
      <c r="B169" s="62" t="s">
        <v>232</v>
      </c>
      <c r="C169" s="61" t="s">
        <v>23</v>
      </c>
      <c r="D169" s="61" t="s">
        <v>231</v>
      </c>
      <c r="E169" s="60" t="s">
        <v>154</v>
      </c>
      <c r="F169" s="59">
        <v>4.8499999999999996</v>
      </c>
      <c r="G169" s="58">
        <v>24.65</v>
      </c>
      <c r="H169" s="58">
        <v>119.55</v>
      </c>
    </row>
    <row r="170" spans="1:8" ht="51.95" customHeight="1" x14ac:dyDescent="0.2">
      <c r="A170" s="61" t="s">
        <v>172</v>
      </c>
      <c r="B170" s="62" t="s">
        <v>353</v>
      </c>
      <c r="C170" s="61" t="s">
        <v>23</v>
      </c>
      <c r="D170" s="61" t="s">
        <v>352</v>
      </c>
      <c r="E170" s="60" t="s">
        <v>258</v>
      </c>
      <c r="F170" s="59">
        <v>1.1299999999999999</v>
      </c>
      <c r="G170" s="58">
        <v>1.83</v>
      </c>
      <c r="H170" s="58">
        <v>2.06</v>
      </c>
    </row>
    <row r="171" spans="1:8" ht="51.95" customHeight="1" x14ac:dyDescent="0.2">
      <c r="A171" s="61" t="s">
        <v>172</v>
      </c>
      <c r="B171" s="62" t="s">
        <v>355</v>
      </c>
      <c r="C171" s="61" t="s">
        <v>23</v>
      </c>
      <c r="D171" s="61" t="s">
        <v>354</v>
      </c>
      <c r="E171" s="60" t="s">
        <v>261</v>
      </c>
      <c r="F171" s="59">
        <v>3.72</v>
      </c>
      <c r="G171" s="58">
        <v>0.35</v>
      </c>
      <c r="H171" s="58">
        <v>1.3</v>
      </c>
    </row>
    <row r="172" spans="1:8" ht="26.1" customHeight="1" x14ac:dyDescent="0.2">
      <c r="A172" s="56" t="s">
        <v>157</v>
      </c>
      <c r="B172" s="57" t="s">
        <v>362</v>
      </c>
      <c r="C172" s="56" t="s">
        <v>23</v>
      </c>
      <c r="D172" s="56" t="s">
        <v>361</v>
      </c>
      <c r="E172" s="55" t="s">
        <v>57</v>
      </c>
      <c r="F172" s="54">
        <v>1.36</v>
      </c>
      <c r="G172" s="53">
        <v>100</v>
      </c>
      <c r="H172" s="53">
        <v>136</v>
      </c>
    </row>
    <row r="173" spans="1:8" ht="24" customHeight="1" x14ac:dyDescent="0.2">
      <c r="A173" s="56" t="s">
        <v>157</v>
      </c>
      <c r="B173" s="57" t="s">
        <v>360</v>
      </c>
      <c r="C173" s="56" t="s">
        <v>23</v>
      </c>
      <c r="D173" s="56" t="s">
        <v>359</v>
      </c>
      <c r="E173" s="55" t="s">
        <v>358</v>
      </c>
      <c r="F173" s="54">
        <v>459.85</v>
      </c>
      <c r="G173" s="53">
        <v>0.68</v>
      </c>
      <c r="H173" s="53">
        <v>312.69</v>
      </c>
    </row>
    <row r="174" spans="1:8" ht="25.5" x14ac:dyDescent="0.2">
      <c r="A174" s="52"/>
      <c r="B174" s="52"/>
      <c r="C174" s="52"/>
      <c r="D174" s="52"/>
      <c r="E174" s="52" t="s">
        <v>153</v>
      </c>
      <c r="F174" s="51">
        <v>0</v>
      </c>
      <c r="G174" s="52" t="s">
        <v>152</v>
      </c>
      <c r="H174" s="51">
        <v>94.18</v>
      </c>
    </row>
    <row r="175" spans="1:8" ht="15" thickBot="1" x14ac:dyDescent="0.25">
      <c r="A175" s="52"/>
      <c r="B175" s="52"/>
      <c r="C175" s="52"/>
      <c r="D175" s="52"/>
      <c r="E175" s="52"/>
      <c r="F175" s="91" t="s">
        <v>151</v>
      </c>
      <c r="G175" s="91"/>
      <c r="H175" s="51">
        <v>714.5</v>
      </c>
    </row>
    <row r="176" spans="1:8" ht="0.95" customHeight="1" thickTop="1" x14ac:dyDescent="0.2">
      <c r="A176" s="50"/>
      <c r="B176" s="50"/>
      <c r="C176" s="50"/>
      <c r="D176" s="50"/>
      <c r="E176" s="50"/>
      <c r="F176" s="50"/>
      <c r="G176" s="50"/>
      <c r="H176" s="50"/>
    </row>
    <row r="177" spans="1:8" ht="18" customHeight="1" x14ac:dyDescent="0.2">
      <c r="A177" s="70"/>
      <c r="B177" s="68" t="s">
        <v>10</v>
      </c>
      <c r="C177" s="70" t="s">
        <v>11</v>
      </c>
      <c r="D177" s="70" t="s">
        <v>12</v>
      </c>
      <c r="E177" s="69" t="s">
        <v>13</v>
      </c>
      <c r="F177" s="68" t="s">
        <v>14</v>
      </c>
      <c r="G177" s="68" t="s">
        <v>15</v>
      </c>
      <c r="H177" s="68" t="s">
        <v>17</v>
      </c>
    </row>
    <row r="178" spans="1:8" ht="26.1" customHeight="1" x14ac:dyDescent="0.2">
      <c r="A178" s="66" t="s">
        <v>175</v>
      </c>
      <c r="B178" s="67" t="s">
        <v>357</v>
      </c>
      <c r="C178" s="66" t="s">
        <v>23</v>
      </c>
      <c r="D178" s="66" t="s">
        <v>356</v>
      </c>
      <c r="E178" s="65" t="s">
        <v>154</v>
      </c>
      <c r="F178" s="64">
        <v>1</v>
      </c>
      <c r="G178" s="63">
        <v>21.21</v>
      </c>
      <c r="H178" s="63">
        <v>21.21</v>
      </c>
    </row>
    <row r="179" spans="1:8" ht="39" customHeight="1" x14ac:dyDescent="0.2">
      <c r="A179" s="61" t="s">
        <v>172</v>
      </c>
      <c r="B179" s="62" t="s">
        <v>321</v>
      </c>
      <c r="C179" s="61" t="s">
        <v>23</v>
      </c>
      <c r="D179" s="61" t="s">
        <v>320</v>
      </c>
      <c r="E179" s="60" t="s">
        <v>154</v>
      </c>
      <c r="F179" s="59">
        <v>1</v>
      </c>
      <c r="G179" s="58">
        <v>0.31</v>
      </c>
      <c r="H179" s="58">
        <v>0.31</v>
      </c>
    </row>
    <row r="180" spans="1:8" ht="26.1" customHeight="1" x14ac:dyDescent="0.2">
      <c r="A180" s="56" t="s">
        <v>157</v>
      </c>
      <c r="B180" s="57" t="s">
        <v>319</v>
      </c>
      <c r="C180" s="56" t="s">
        <v>23</v>
      </c>
      <c r="D180" s="56" t="s">
        <v>318</v>
      </c>
      <c r="E180" s="55" t="s">
        <v>154</v>
      </c>
      <c r="F180" s="54">
        <v>1</v>
      </c>
      <c r="G180" s="53">
        <v>15.17</v>
      </c>
      <c r="H180" s="53">
        <v>15.17</v>
      </c>
    </row>
    <row r="181" spans="1:8" ht="26.1" customHeight="1" x14ac:dyDescent="0.2">
      <c r="A181" s="56" t="s">
        <v>157</v>
      </c>
      <c r="B181" s="57" t="s">
        <v>167</v>
      </c>
      <c r="C181" s="56" t="s">
        <v>23</v>
      </c>
      <c r="D181" s="56" t="s">
        <v>166</v>
      </c>
      <c r="E181" s="55" t="s">
        <v>154</v>
      </c>
      <c r="F181" s="54">
        <v>1</v>
      </c>
      <c r="G181" s="53">
        <v>2.4</v>
      </c>
      <c r="H181" s="53">
        <v>2.4</v>
      </c>
    </row>
    <row r="182" spans="1:8" ht="26.1" customHeight="1" x14ac:dyDescent="0.2">
      <c r="A182" s="56" t="s">
        <v>157</v>
      </c>
      <c r="B182" s="57" t="s">
        <v>165</v>
      </c>
      <c r="C182" s="56" t="s">
        <v>23</v>
      </c>
      <c r="D182" s="56" t="s">
        <v>164</v>
      </c>
      <c r="E182" s="55" t="s">
        <v>154</v>
      </c>
      <c r="F182" s="54">
        <v>1</v>
      </c>
      <c r="G182" s="53">
        <v>0.57999999999999996</v>
      </c>
      <c r="H182" s="53">
        <v>0.57999999999999996</v>
      </c>
    </row>
    <row r="183" spans="1:8" ht="26.1" customHeight="1" x14ac:dyDescent="0.2">
      <c r="A183" s="56" t="s">
        <v>157</v>
      </c>
      <c r="B183" s="57" t="s">
        <v>163</v>
      </c>
      <c r="C183" s="56" t="s">
        <v>23</v>
      </c>
      <c r="D183" s="56" t="s">
        <v>162</v>
      </c>
      <c r="E183" s="55" t="s">
        <v>154</v>
      </c>
      <c r="F183" s="54">
        <v>1</v>
      </c>
      <c r="G183" s="53">
        <v>1.34</v>
      </c>
      <c r="H183" s="53">
        <v>1.34</v>
      </c>
    </row>
    <row r="184" spans="1:8" ht="26.1" customHeight="1" x14ac:dyDescent="0.2">
      <c r="A184" s="56" t="s">
        <v>157</v>
      </c>
      <c r="B184" s="57" t="s">
        <v>161</v>
      </c>
      <c r="C184" s="56" t="s">
        <v>23</v>
      </c>
      <c r="D184" s="56" t="s">
        <v>160</v>
      </c>
      <c r="E184" s="55" t="s">
        <v>154</v>
      </c>
      <c r="F184" s="54">
        <v>1</v>
      </c>
      <c r="G184" s="53">
        <v>0.04</v>
      </c>
      <c r="H184" s="53">
        <v>0.04</v>
      </c>
    </row>
    <row r="185" spans="1:8" ht="26.1" customHeight="1" x14ac:dyDescent="0.2">
      <c r="A185" s="56" t="s">
        <v>157</v>
      </c>
      <c r="B185" s="57" t="s">
        <v>307</v>
      </c>
      <c r="C185" s="56" t="s">
        <v>23</v>
      </c>
      <c r="D185" s="56" t="s">
        <v>306</v>
      </c>
      <c r="E185" s="55" t="s">
        <v>154</v>
      </c>
      <c r="F185" s="54">
        <v>1</v>
      </c>
      <c r="G185" s="53">
        <v>0.31</v>
      </c>
      <c r="H185" s="53">
        <v>0.31</v>
      </c>
    </row>
    <row r="186" spans="1:8" ht="26.1" customHeight="1" x14ac:dyDescent="0.2">
      <c r="A186" s="56" t="s">
        <v>157</v>
      </c>
      <c r="B186" s="57" t="s">
        <v>305</v>
      </c>
      <c r="C186" s="56" t="s">
        <v>23</v>
      </c>
      <c r="D186" s="56" t="s">
        <v>304</v>
      </c>
      <c r="E186" s="55" t="s">
        <v>154</v>
      </c>
      <c r="F186" s="54">
        <v>1</v>
      </c>
      <c r="G186" s="53">
        <v>1.06</v>
      </c>
      <c r="H186" s="53">
        <v>1.06</v>
      </c>
    </row>
    <row r="187" spans="1:8" ht="25.5" x14ac:dyDescent="0.2">
      <c r="A187" s="52"/>
      <c r="B187" s="52"/>
      <c r="C187" s="52"/>
      <c r="D187" s="52"/>
      <c r="E187" s="52" t="s">
        <v>153</v>
      </c>
      <c r="F187" s="51">
        <v>0</v>
      </c>
      <c r="G187" s="52" t="s">
        <v>152</v>
      </c>
      <c r="H187" s="51">
        <v>15.48</v>
      </c>
    </row>
    <row r="188" spans="1:8" ht="15" thickBot="1" x14ac:dyDescent="0.25">
      <c r="A188" s="52"/>
      <c r="B188" s="52"/>
      <c r="C188" s="52"/>
      <c r="D188" s="52"/>
      <c r="E188" s="52"/>
      <c r="F188" s="91" t="s">
        <v>151</v>
      </c>
      <c r="G188" s="91"/>
      <c r="H188" s="51">
        <v>26.51</v>
      </c>
    </row>
    <row r="189" spans="1:8" ht="0.95" customHeight="1" thickTop="1" x14ac:dyDescent="0.2">
      <c r="A189" s="50"/>
      <c r="B189" s="50"/>
      <c r="C189" s="50"/>
      <c r="D189" s="50"/>
      <c r="E189" s="50"/>
      <c r="F189" s="50"/>
      <c r="G189" s="50"/>
      <c r="H189" s="50"/>
    </row>
    <row r="190" spans="1:8" ht="18" customHeight="1" x14ac:dyDescent="0.2">
      <c r="A190" s="70"/>
      <c r="B190" s="68" t="s">
        <v>10</v>
      </c>
      <c r="C190" s="70" t="s">
        <v>11</v>
      </c>
      <c r="D190" s="70" t="s">
        <v>12</v>
      </c>
      <c r="E190" s="69" t="s">
        <v>13</v>
      </c>
      <c r="F190" s="68" t="s">
        <v>14</v>
      </c>
      <c r="G190" s="68" t="s">
        <v>15</v>
      </c>
      <c r="H190" s="68" t="s">
        <v>17</v>
      </c>
    </row>
    <row r="191" spans="1:8" ht="51.95" customHeight="1" x14ac:dyDescent="0.2">
      <c r="A191" s="66" t="s">
        <v>175</v>
      </c>
      <c r="B191" s="67" t="s">
        <v>355</v>
      </c>
      <c r="C191" s="66" t="s">
        <v>23</v>
      </c>
      <c r="D191" s="66" t="s">
        <v>354</v>
      </c>
      <c r="E191" s="65" t="s">
        <v>261</v>
      </c>
      <c r="F191" s="64">
        <v>1</v>
      </c>
      <c r="G191" s="63">
        <v>0.35</v>
      </c>
      <c r="H191" s="63">
        <v>0.35</v>
      </c>
    </row>
    <row r="192" spans="1:8" ht="51.95" customHeight="1" x14ac:dyDescent="0.2">
      <c r="A192" s="61" t="s">
        <v>172</v>
      </c>
      <c r="B192" s="62" t="s">
        <v>351</v>
      </c>
      <c r="C192" s="61" t="s">
        <v>23</v>
      </c>
      <c r="D192" s="61" t="s">
        <v>350</v>
      </c>
      <c r="E192" s="60" t="s">
        <v>154</v>
      </c>
      <c r="F192" s="59">
        <v>1</v>
      </c>
      <c r="G192" s="58">
        <v>0.28000000000000003</v>
      </c>
      <c r="H192" s="58">
        <v>0.28000000000000003</v>
      </c>
    </row>
    <row r="193" spans="1:8" ht="39" customHeight="1" x14ac:dyDescent="0.2">
      <c r="A193" s="61" t="s">
        <v>172</v>
      </c>
      <c r="B193" s="62" t="s">
        <v>349</v>
      </c>
      <c r="C193" s="61" t="s">
        <v>23</v>
      </c>
      <c r="D193" s="61" t="s">
        <v>348</v>
      </c>
      <c r="E193" s="60" t="s">
        <v>154</v>
      </c>
      <c r="F193" s="59">
        <v>1</v>
      </c>
      <c r="G193" s="58">
        <v>7.0000000000000007E-2</v>
      </c>
      <c r="H193" s="58">
        <v>7.0000000000000007E-2</v>
      </c>
    </row>
    <row r="194" spans="1:8" ht="25.5" x14ac:dyDescent="0.2">
      <c r="A194" s="52"/>
      <c r="B194" s="52"/>
      <c r="C194" s="52"/>
      <c r="D194" s="52"/>
      <c r="E194" s="52" t="s">
        <v>153</v>
      </c>
      <c r="F194" s="51">
        <v>0</v>
      </c>
      <c r="G194" s="52" t="s">
        <v>152</v>
      </c>
      <c r="H194" s="51">
        <v>0</v>
      </c>
    </row>
    <row r="195" spans="1:8" ht="15" thickBot="1" x14ac:dyDescent="0.25">
      <c r="A195" s="52"/>
      <c r="B195" s="52"/>
      <c r="C195" s="52"/>
      <c r="D195" s="52"/>
      <c r="E195" s="52"/>
      <c r="F195" s="91" t="s">
        <v>151</v>
      </c>
      <c r="G195" s="91"/>
      <c r="H195" s="51">
        <v>0.43</v>
      </c>
    </row>
    <row r="196" spans="1:8" ht="0.95" customHeight="1" thickTop="1" x14ac:dyDescent="0.2">
      <c r="A196" s="50"/>
      <c r="B196" s="50"/>
      <c r="C196" s="50"/>
      <c r="D196" s="50"/>
      <c r="E196" s="50"/>
      <c r="F196" s="50"/>
      <c r="G196" s="50"/>
      <c r="H196" s="50"/>
    </row>
    <row r="197" spans="1:8" ht="18" customHeight="1" x14ac:dyDescent="0.2">
      <c r="A197" s="70"/>
      <c r="B197" s="68" t="s">
        <v>10</v>
      </c>
      <c r="C197" s="70" t="s">
        <v>11</v>
      </c>
      <c r="D197" s="70" t="s">
        <v>12</v>
      </c>
      <c r="E197" s="69" t="s">
        <v>13</v>
      </c>
      <c r="F197" s="68" t="s">
        <v>14</v>
      </c>
      <c r="G197" s="68" t="s">
        <v>15</v>
      </c>
      <c r="H197" s="68" t="s">
        <v>17</v>
      </c>
    </row>
    <row r="198" spans="1:8" ht="51.95" customHeight="1" x14ac:dyDescent="0.2">
      <c r="A198" s="66" t="s">
        <v>175</v>
      </c>
      <c r="B198" s="67" t="s">
        <v>353</v>
      </c>
      <c r="C198" s="66" t="s">
        <v>23</v>
      </c>
      <c r="D198" s="66" t="s">
        <v>352</v>
      </c>
      <c r="E198" s="65" t="s">
        <v>258</v>
      </c>
      <c r="F198" s="64">
        <v>1</v>
      </c>
      <c r="G198" s="63">
        <v>1.83</v>
      </c>
      <c r="H198" s="63">
        <v>1.83</v>
      </c>
    </row>
    <row r="199" spans="1:8" ht="51.95" customHeight="1" x14ac:dyDescent="0.2">
      <c r="A199" s="61" t="s">
        <v>172</v>
      </c>
      <c r="B199" s="62" t="s">
        <v>351</v>
      </c>
      <c r="C199" s="61" t="s">
        <v>23</v>
      </c>
      <c r="D199" s="61" t="s">
        <v>350</v>
      </c>
      <c r="E199" s="60" t="s">
        <v>154</v>
      </c>
      <c r="F199" s="59">
        <v>1</v>
      </c>
      <c r="G199" s="58">
        <v>0.28000000000000003</v>
      </c>
      <c r="H199" s="58">
        <v>0.28000000000000003</v>
      </c>
    </row>
    <row r="200" spans="1:8" ht="39" customHeight="1" x14ac:dyDescent="0.2">
      <c r="A200" s="61" t="s">
        <v>172</v>
      </c>
      <c r="B200" s="62" t="s">
        <v>349</v>
      </c>
      <c r="C200" s="61" t="s">
        <v>23</v>
      </c>
      <c r="D200" s="61" t="s">
        <v>348</v>
      </c>
      <c r="E200" s="60" t="s">
        <v>154</v>
      </c>
      <c r="F200" s="59">
        <v>1</v>
      </c>
      <c r="G200" s="58">
        <v>7.0000000000000007E-2</v>
      </c>
      <c r="H200" s="58">
        <v>7.0000000000000007E-2</v>
      </c>
    </row>
    <row r="201" spans="1:8" ht="51.95" customHeight="1" x14ac:dyDescent="0.2">
      <c r="A201" s="61" t="s">
        <v>172</v>
      </c>
      <c r="B201" s="62" t="s">
        <v>347</v>
      </c>
      <c r="C201" s="61" t="s">
        <v>23</v>
      </c>
      <c r="D201" s="61" t="s">
        <v>346</v>
      </c>
      <c r="E201" s="60" t="s">
        <v>154</v>
      </c>
      <c r="F201" s="59">
        <v>1</v>
      </c>
      <c r="G201" s="58">
        <v>0.33</v>
      </c>
      <c r="H201" s="58">
        <v>0.33</v>
      </c>
    </row>
    <row r="202" spans="1:8" ht="51.95" customHeight="1" x14ac:dyDescent="0.2">
      <c r="A202" s="61" t="s">
        <v>172</v>
      </c>
      <c r="B202" s="62" t="s">
        <v>343</v>
      </c>
      <c r="C202" s="61" t="s">
        <v>23</v>
      </c>
      <c r="D202" s="61" t="s">
        <v>342</v>
      </c>
      <c r="E202" s="60" t="s">
        <v>154</v>
      </c>
      <c r="F202" s="59">
        <v>1</v>
      </c>
      <c r="G202" s="58">
        <v>1.1499999999999999</v>
      </c>
      <c r="H202" s="58">
        <v>1.1499999999999999</v>
      </c>
    </row>
    <row r="203" spans="1:8" ht="25.5" x14ac:dyDescent="0.2">
      <c r="A203" s="52"/>
      <c r="B203" s="52"/>
      <c r="C203" s="52"/>
      <c r="D203" s="52"/>
      <c r="E203" s="52" t="s">
        <v>153</v>
      </c>
      <c r="F203" s="51">
        <v>0</v>
      </c>
      <c r="G203" s="52" t="s">
        <v>152</v>
      </c>
      <c r="H203" s="51">
        <v>0</v>
      </c>
    </row>
    <row r="204" spans="1:8" ht="15" thickBot="1" x14ac:dyDescent="0.25">
      <c r="A204" s="52"/>
      <c r="B204" s="52"/>
      <c r="C204" s="52"/>
      <c r="D204" s="52"/>
      <c r="E204" s="52"/>
      <c r="F204" s="91" t="s">
        <v>151</v>
      </c>
      <c r="G204" s="91"/>
      <c r="H204" s="51">
        <v>2.2799999999999998</v>
      </c>
    </row>
    <row r="205" spans="1:8" ht="0.95" customHeight="1" thickTop="1" x14ac:dyDescent="0.2">
      <c r="A205" s="50"/>
      <c r="B205" s="50"/>
      <c r="C205" s="50"/>
      <c r="D205" s="50"/>
      <c r="E205" s="50"/>
      <c r="F205" s="50"/>
      <c r="G205" s="50"/>
      <c r="H205" s="50"/>
    </row>
    <row r="206" spans="1:8" ht="18" customHeight="1" x14ac:dyDescent="0.2">
      <c r="A206" s="70"/>
      <c r="B206" s="68" t="s">
        <v>10</v>
      </c>
      <c r="C206" s="70" t="s">
        <v>11</v>
      </c>
      <c r="D206" s="70" t="s">
        <v>12</v>
      </c>
      <c r="E206" s="69" t="s">
        <v>13</v>
      </c>
      <c r="F206" s="68" t="s">
        <v>14</v>
      </c>
      <c r="G206" s="68" t="s">
        <v>15</v>
      </c>
      <c r="H206" s="68" t="s">
        <v>17</v>
      </c>
    </row>
    <row r="207" spans="1:8" ht="51.95" customHeight="1" x14ac:dyDescent="0.2">
      <c r="A207" s="66" t="s">
        <v>175</v>
      </c>
      <c r="B207" s="67" t="s">
        <v>351</v>
      </c>
      <c r="C207" s="66" t="s">
        <v>23</v>
      </c>
      <c r="D207" s="66" t="s">
        <v>350</v>
      </c>
      <c r="E207" s="65" t="s">
        <v>154</v>
      </c>
      <c r="F207" s="64">
        <v>1</v>
      </c>
      <c r="G207" s="63">
        <v>0.28000000000000003</v>
      </c>
      <c r="H207" s="63">
        <v>0.28000000000000003</v>
      </c>
    </row>
    <row r="208" spans="1:8" ht="39" customHeight="1" x14ac:dyDescent="0.2">
      <c r="A208" s="56" t="s">
        <v>157</v>
      </c>
      <c r="B208" s="57" t="s">
        <v>345</v>
      </c>
      <c r="C208" s="56" t="s">
        <v>23</v>
      </c>
      <c r="D208" s="56" t="s">
        <v>344</v>
      </c>
      <c r="E208" s="55" t="s">
        <v>90</v>
      </c>
      <c r="F208" s="54">
        <v>6.0000000000000002E-5</v>
      </c>
      <c r="G208" s="53">
        <v>4800</v>
      </c>
      <c r="H208" s="53">
        <v>0.28000000000000003</v>
      </c>
    </row>
    <row r="209" spans="1:8" ht="25.5" x14ac:dyDescent="0.2">
      <c r="A209" s="52"/>
      <c r="B209" s="52"/>
      <c r="C209" s="52"/>
      <c r="D209" s="52"/>
      <c r="E209" s="52" t="s">
        <v>153</v>
      </c>
      <c r="F209" s="51">
        <v>0</v>
      </c>
      <c r="G209" s="52" t="s">
        <v>152</v>
      </c>
      <c r="H209" s="51">
        <v>0</v>
      </c>
    </row>
    <row r="210" spans="1:8" ht="15" thickBot="1" x14ac:dyDescent="0.25">
      <c r="A210" s="52"/>
      <c r="B210" s="52"/>
      <c r="C210" s="52"/>
      <c r="D210" s="52"/>
      <c r="E210" s="52"/>
      <c r="F210" s="91" t="s">
        <v>151</v>
      </c>
      <c r="G210" s="91"/>
      <c r="H210" s="51">
        <v>0.35</v>
      </c>
    </row>
    <row r="211" spans="1:8" ht="0.95" customHeight="1" thickTop="1" x14ac:dyDescent="0.2">
      <c r="A211" s="50"/>
      <c r="B211" s="50"/>
      <c r="C211" s="50"/>
      <c r="D211" s="50"/>
      <c r="E211" s="50"/>
      <c r="F211" s="50"/>
      <c r="G211" s="50"/>
      <c r="H211" s="50"/>
    </row>
    <row r="212" spans="1:8" ht="18" customHeight="1" x14ac:dyDescent="0.2">
      <c r="A212" s="70"/>
      <c r="B212" s="68" t="s">
        <v>10</v>
      </c>
      <c r="C212" s="70" t="s">
        <v>11</v>
      </c>
      <c r="D212" s="70" t="s">
        <v>12</v>
      </c>
      <c r="E212" s="69" t="s">
        <v>13</v>
      </c>
      <c r="F212" s="68" t="s">
        <v>14</v>
      </c>
      <c r="G212" s="68" t="s">
        <v>15</v>
      </c>
      <c r="H212" s="68" t="s">
        <v>17</v>
      </c>
    </row>
    <row r="213" spans="1:8" ht="39" customHeight="1" x14ac:dyDescent="0.2">
      <c r="A213" s="66" t="s">
        <v>175</v>
      </c>
      <c r="B213" s="67" t="s">
        <v>349</v>
      </c>
      <c r="C213" s="66" t="s">
        <v>23</v>
      </c>
      <c r="D213" s="66" t="s">
        <v>348</v>
      </c>
      <c r="E213" s="65" t="s">
        <v>154</v>
      </c>
      <c r="F213" s="64">
        <v>1</v>
      </c>
      <c r="G213" s="63">
        <v>7.0000000000000007E-2</v>
      </c>
      <c r="H213" s="63">
        <v>7.0000000000000007E-2</v>
      </c>
    </row>
    <row r="214" spans="1:8" ht="39" customHeight="1" x14ac:dyDescent="0.2">
      <c r="A214" s="56" t="s">
        <v>157</v>
      </c>
      <c r="B214" s="57" t="s">
        <v>345</v>
      </c>
      <c r="C214" s="56" t="s">
        <v>23</v>
      </c>
      <c r="D214" s="56" t="s">
        <v>344</v>
      </c>
      <c r="E214" s="55" t="s">
        <v>90</v>
      </c>
      <c r="F214" s="54">
        <v>1.4800000000000001E-5</v>
      </c>
      <c r="G214" s="53">
        <v>4800</v>
      </c>
      <c r="H214" s="53">
        <v>7.0000000000000007E-2</v>
      </c>
    </row>
    <row r="215" spans="1:8" ht="25.5" x14ac:dyDescent="0.2">
      <c r="A215" s="52"/>
      <c r="B215" s="52"/>
      <c r="C215" s="52"/>
      <c r="D215" s="52"/>
      <c r="E215" s="52" t="s">
        <v>153</v>
      </c>
      <c r="F215" s="51">
        <v>0</v>
      </c>
      <c r="G215" s="52" t="s">
        <v>152</v>
      </c>
      <c r="H215" s="51">
        <v>0</v>
      </c>
    </row>
    <row r="216" spans="1:8" ht="15" thickBot="1" x14ac:dyDescent="0.25">
      <c r="A216" s="52"/>
      <c r="B216" s="52"/>
      <c r="C216" s="52"/>
      <c r="D216" s="52"/>
      <c r="E216" s="52"/>
      <c r="F216" s="91" t="s">
        <v>151</v>
      </c>
      <c r="G216" s="91"/>
      <c r="H216" s="51">
        <v>0.08</v>
      </c>
    </row>
    <row r="217" spans="1:8" ht="0.95" customHeight="1" thickTop="1" x14ac:dyDescent="0.2">
      <c r="A217" s="50"/>
      <c r="B217" s="50"/>
      <c r="C217" s="50"/>
      <c r="D217" s="50"/>
      <c r="E217" s="50"/>
      <c r="F217" s="50"/>
      <c r="G217" s="50"/>
      <c r="H217" s="50"/>
    </row>
    <row r="218" spans="1:8" ht="18" customHeight="1" x14ac:dyDescent="0.2">
      <c r="A218" s="70"/>
      <c r="B218" s="68" t="s">
        <v>10</v>
      </c>
      <c r="C218" s="70" t="s">
        <v>11</v>
      </c>
      <c r="D218" s="70" t="s">
        <v>12</v>
      </c>
      <c r="E218" s="69" t="s">
        <v>13</v>
      </c>
      <c r="F218" s="68" t="s">
        <v>14</v>
      </c>
      <c r="G218" s="68" t="s">
        <v>15</v>
      </c>
      <c r="H218" s="68" t="s">
        <v>17</v>
      </c>
    </row>
    <row r="219" spans="1:8" ht="51.95" customHeight="1" x14ac:dyDescent="0.2">
      <c r="A219" s="66" t="s">
        <v>175</v>
      </c>
      <c r="B219" s="67" t="s">
        <v>347</v>
      </c>
      <c r="C219" s="66" t="s">
        <v>23</v>
      </c>
      <c r="D219" s="66" t="s">
        <v>346</v>
      </c>
      <c r="E219" s="65" t="s">
        <v>154</v>
      </c>
      <c r="F219" s="64">
        <v>1</v>
      </c>
      <c r="G219" s="63">
        <v>0.33</v>
      </c>
      <c r="H219" s="63">
        <v>0.33</v>
      </c>
    </row>
    <row r="220" spans="1:8" ht="39" customHeight="1" x14ac:dyDescent="0.2">
      <c r="A220" s="56" t="s">
        <v>157</v>
      </c>
      <c r="B220" s="57" t="s">
        <v>345</v>
      </c>
      <c r="C220" s="56" t="s">
        <v>23</v>
      </c>
      <c r="D220" s="56" t="s">
        <v>344</v>
      </c>
      <c r="E220" s="55" t="s">
        <v>90</v>
      </c>
      <c r="F220" s="54">
        <v>6.9999999999999994E-5</v>
      </c>
      <c r="G220" s="53">
        <v>4800</v>
      </c>
      <c r="H220" s="53">
        <v>0.33</v>
      </c>
    </row>
    <row r="221" spans="1:8" ht="25.5" x14ac:dyDescent="0.2">
      <c r="A221" s="52"/>
      <c r="B221" s="52"/>
      <c r="C221" s="52"/>
      <c r="D221" s="52"/>
      <c r="E221" s="52" t="s">
        <v>153</v>
      </c>
      <c r="F221" s="51">
        <v>0</v>
      </c>
      <c r="G221" s="52" t="s">
        <v>152</v>
      </c>
      <c r="H221" s="51">
        <v>0</v>
      </c>
    </row>
    <row r="222" spans="1:8" ht="15" thickBot="1" x14ac:dyDescent="0.25">
      <c r="A222" s="52"/>
      <c r="B222" s="52"/>
      <c r="C222" s="52"/>
      <c r="D222" s="52"/>
      <c r="E222" s="52"/>
      <c r="F222" s="91" t="s">
        <v>151</v>
      </c>
      <c r="G222" s="91"/>
      <c r="H222" s="51">
        <v>0.41</v>
      </c>
    </row>
    <row r="223" spans="1:8" ht="0.95" customHeight="1" thickTop="1" x14ac:dyDescent="0.2">
      <c r="A223" s="50"/>
      <c r="B223" s="50"/>
      <c r="C223" s="50"/>
      <c r="D223" s="50"/>
      <c r="E223" s="50"/>
      <c r="F223" s="50"/>
      <c r="G223" s="50"/>
      <c r="H223" s="50"/>
    </row>
    <row r="224" spans="1:8" ht="18" customHeight="1" x14ac:dyDescent="0.2">
      <c r="A224" s="70"/>
      <c r="B224" s="68" t="s">
        <v>10</v>
      </c>
      <c r="C224" s="70" t="s">
        <v>11</v>
      </c>
      <c r="D224" s="70" t="s">
        <v>12</v>
      </c>
      <c r="E224" s="69" t="s">
        <v>13</v>
      </c>
      <c r="F224" s="68" t="s">
        <v>14</v>
      </c>
      <c r="G224" s="68" t="s">
        <v>15</v>
      </c>
      <c r="H224" s="68" t="s">
        <v>17</v>
      </c>
    </row>
    <row r="225" spans="1:8" ht="51.95" customHeight="1" x14ac:dyDescent="0.2">
      <c r="A225" s="66" t="s">
        <v>175</v>
      </c>
      <c r="B225" s="67" t="s">
        <v>343</v>
      </c>
      <c r="C225" s="66" t="s">
        <v>23</v>
      </c>
      <c r="D225" s="66" t="s">
        <v>342</v>
      </c>
      <c r="E225" s="65" t="s">
        <v>154</v>
      </c>
      <c r="F225" s="64">
        <v>1</v>
      </c>
      <c r="G225" s="63">
        <v>1.1499999999999999</v>
      </c>
      <c r="H225" s="63">
        <v>1.1499999999999999</v>
      </c>
    </row>
    <row r="226" spans="1:8" ht="26.1" customHeight="1" x14ac:dyDescent="0.2">
      <c r="A226" s="56" t="s">
        <v>157</v>
      </c>
      <c r="B226" s="57" t="s">
        <v>247</v>
      </c>
      <c r="C226" s="56" t="s">
        <v>23</v>
      </c>
      <c r="D226" s="56" t="s">
        <v>246</v>
      </c>
      <c r="E226" s="55" t="s">
        <v>245</v>
      </c>
      <c r="F226" s="54">
        <v>1.2512000000000001</v>
      </c>
      <c r="G226" s="53">
        <v>0.92</v>
      </c>
      <c r="H226" s="53">
        <v>1.1499999999999999</v>
      </c>
    </row>
    <row r="227" spans="1:8" ht="25.5" x14ac:dyDescent="0.2">
      <c r="A227" s="52"/>
      <c r="B227" s="52"/>
      <c r="C227" s="52"/>
      <c r="D227" s="52"/>
      <c r="E227" s="52" t="s">
        <v>153</v>
      </c>
      <c r="F227" s="51">
        <v>0</v>
      </c>
      <c r="G227" s="52" t="s">
        <v>152</v>
      </c>
      <c r="H227" s="51">
        <v>0</v>
      </c>
    </row>
    <row r="228" spans="1:8" ht="15" thickBot="1" x14ac:dyDescent="0.25">
      <c r="A228" s="52"/>
      <c r="B228" s="52"/>
      <c r="C228" s="52"/>
      <c r="D228" s="52"/>
      <c r="E228" s="52"/>
      <c r="F228" s="91" t="s">
        <v>151</v>
      </c>
      <c r="G228" s="91"/>
      <c r="H228" s="51">
        <v>1.43</v>
      </c>
    </row>
    <row r="229" spans="1:8" ht="0.95" customHeight="1" thickTop="1" x14ac:dyDescent="0.2">
      <c r="A229" s="50"/>
      <c r="B229" s="50"/>
      <c r="C229" s="50"/>
      <c r="D229" s="50"/>
      <c r="E229" s="50"/>
      <c r="F229" s="50"/>
      <c r="G229" s="50"/>
      <c r="H229" s="50"/>
    </row>
    <row r="230" spans="1:8" ht="18" customHeight="1" x14ac:dyDescent="0.2">
      <c r="A230" s="70"/>
      <c r="B230" s="68" t="s">
        <v>10</v>
      </c>
      <c r="C230" s="70" t="s">
        <v>11</v>
      </c>
      <c r="D230" s="70" t="s">
        <v>12</v>
      </c>
      <c r="E230" s="69" t="s">
        <v>13</v>
      </c>
      <c r="F230" s="68" t="s">
        <v>14</v>
      </c>
      <c r="G230" s="68" t="s">
        <v>15</v>
      </c>
      <c r="H230" s="68" t="s">
        <v>17</v>
      </c>
    </row>
    <row r="231" spans="1:8" ht="51.95" customHeight="1" x14ac:dyDescent="0.2">
      <c r="A231" s="66" t="s">
        <v>175</v>
      </c>
      <c r="B231" s="67" t="s">
        <v>341</v>
      </c>
      <c r="C231" s="66" t="s">
        <v>23</v>
      </c>
      <c r="D231" s="66" t="s">
        <v>340</v>
      </c>
      <c r="E231" s="65" t="s">
        <v>261</v>
      </c>
      <c r="F231" s="64">
        <v>1</v>
      </c>
      <c r="G231" s="63">
        <v>64.599999999999994</v>
      </c>
      <c r="H231" s="63">
        <v>64.599999999999994</v>
      </c>
    </row>
    <row r="232" spans="1:8" ht="51.95" customHeight="1" x14ac:dyDescent="0.2">
      <c r="A232" s="61" t="s">
        <v>172</v>
      </c>
      <c r="B232" s="62" t="s">
        <v>337</v>
      </c>
      <c r="C232" s="61" t="s">
        <v>23</v>
      </c>
      <c r="D232" s="61" t="s">
        <v>336</v>
      </c>
      <c r="E232" s="60" t="s">
        <v>154</v>
      </c>
      <c r="F232" s="59">
        <v>1</v>
      </c>
      <c r="G232" s="58">
        <v>22.91</v>
      </c>
      <c r="H232" s="58">
        <v>22.91</v>
      </c>
    </row>
    <row r="233" spans="1:8" ht="51.95" customHeight="1" x14ac:dyDescent="0.2">
      <c r="A233" s="61" t="s">
        <v>172</v>
      </c>
      <c r="B233" s="62" t="s">
        <v>333</v>
      </c>
      <c r="C233" s="61" t="s">
        <v>23</v>
      </c>
      <c r="D233" s="61" t="s">
        <v>332</v>
      </c>
      <c r="E233" s="60" t="s">
        <v>154</v>
      </c>
      <c r="F233" s="59">
        <v>1</v>
      </c>
      <c r="G233" s="58">
        <v>8.83</v>
      </c>
      <c r="H233" s="58">
        <v>8.83</v>
      </c>
    </row>
    <row r="234" spans="1:8" ht="26.1" customHeight="1" x14ac:dyDescent="0.2">
      <c r="A234" s="61" t="s">
        <v>172</v>
      </c>
      <c r="B234" s="62" t="s">
        <v>238</v>
      </c>
      <c r="C234" s="61" t="s">
        <v>23</v>
      </c>
      <c r="D234" s="61" t="s">
        <v>237</v>
      </c>
      <c r="E234" s="60" t="s">
        <v>154</v>
      </c>
      <c r="F234" s="59">
        <v>1</v>
      </c>
      <c r="G234" s="58">
        <v>29.3</v>
      </c>
      <c r="H234" s="58">
        <v>29.3</v>
      </c>
    </row>
    <row r="235" spans="1:8" ht="51.95" customHeight="1" x14ac:dyDescent="0.2">
      <c r="A235" s="61" t="s">
        <v>172</v>
      </c>
      <c r="B235" s="62" t="s">
        <v>335</v>
      </c>
      <c r="C235" s="61" t="s">
        <v>23</v>
      </c>
      <c r="D235" s="61" t="s">
        <v>334</v>
      </c>
      <c r="E235" s="60" t="s">
        <v>154</v>
      </c>
      <c r="F235" s="59">
        <v>1</v>
      </c>
      <c r="G235" s="58">
        <v>3.56</v>
      </c>
      <c r="H235" s="58">
        <v>3.56</v>
      </c>
    </row>
    <row r="236" spans="1:8" ht="25.5" x14ac:dyDescent="0.2">
      <c r="A236" s="52"/>
      <c r="B236" s="52"/>
      <c r="C236" s="52"/>
      <c r="D236" s="52"/>
      <c r="E236" s="52" t="s">
        <v>153</v>
      </c>
      <c r="F236" s="51">
        <v>0</v>
      </c>
      <c r="G236" s="52" t="s">
        <v>152</v>
      </c>
      <c r="H236" s="51">
        <v>24.07</v>
      </c>
    </row>
    <row r="237" spans="1:8" ht="15" thickBot="1" x14ac:dyDescent="0.25">
      <c r="A237" s="52"/>
      <c r="B237" s="52"/>
      <c r="C237" s="52"/>
      <c r="D237" s="52"/>
      <c r="E237" s="52"/>
      <c r="F237" s="91" t="s">
        <v>151</v>
      </c>
      <c r="G237" s="91"/>
      <c r="H237" s="51">
        <v>80.75</v>
      </c>
    </row>
    <row r="238" spans="1:8" ht="0.95" customHeight="1" thickTop="1" x14ac:dyDescent="0.2">
      <c r="A238" s="50"/>
      <c r="B238" s="50"/>
      <c r="C238" s="50"/>
      <c r="D238" s="50"/>
      <c r="E238" s="50"/>
      <c r="F238" s="50"/>
      <c r="G238" s="50"/>
      <c r="H238" s="50"/>
    </row>
    <row r="239" spans="1:8" ht="18" customHeight="1" x14ac:dyDescent="0.2">
      <c r="A239" s="70"/>
      <c r="B239" s="68" t="s">
        <v>10</v>
      </c>
      <c r="C239" s="70" t="s">
        <v>11</v>
      </c>
      <c r="D239" s="70" t="s">
        <v>12</v>
      </c>
      <c r="E239" s="69" t="s">
        <v>13</v>
      </c>
      <c r="F239" s="68" t="s">
        <v>14</v>
      </c>
      <c r="G239" s="68" t="s">
        <v>15</v>
      </c>
      <c r="H239" s="68" t="s">
        <v>17</v>
      </c>
    </row>
    <row r="240" spans="1:8" ht="51.95" customHeight="1" x14ac:dyDescent="0.2">
      <c r="A240" s="66" t="s">
        <v>175</v>
      </c>
      <c r="B240" s="67" t="s">
        <v>339</v>
      </c>
      <c r="C240" s="66" t="s">
        <v>23</v>
      </c>
      <c r="D240" s="66" t="s">
        <v>338</v>
      </c>
      <c r="E240" s="65" t="s">
        <v>258</v>
      </c>
      <c r="F240" s="64">
        <v>1</v>
      </c>
      <c r="G240" s="63">
        <v>188.86</v>
      </c>
      <c r="H240" s="63">
        <v>188.86</v>
      </c>
    </row>
    <row r="241" spans="1:8" ht="51.95" customHeight="1" x14ac:dyDescent="0.2">
      <c r="A241" s="61" t="s">
        <v>172</v>
      </c>
      <c r="B241" s="62" t="s">
        <v>337</v>
      </c>
      <c r="C241" s="61" t="s">
        <v>23</v>
      </c>
      <c r="D241" s="61" t="s">
        <v>336</v>
      </c>
      <c r="E241" s="60" t="s">
        <v>154</v>
      </c>
      <c r="F241" s="59">
        <v>1</v>
      </c>
      <c r="G241" s="58">
        <v>22.91</v>
      </c>
      <c r="H241" s="58">
        <v>22.91</v>
      </c>
    </row>
    <row r="242" spans="1:8" ht="51.95" customHeight="1" x14ac:dyDescent="0.2">
      <c r="A242" s="61" t="s">
        <v>172</v>
      </c>
      <c r="B242" s="62" t="s">
        <v>333</v>
      </c>
      <c r="C242" s="61" t="s">
        <v>23</v>
      </c>
      <c r="D242" s="61" t="s">
        <v>332</v>
      </c>
      <c r="E242" s="60" t="s">
        <v>154</v>
      </c>
      <c r="F242" s="59">
        <v>1</v>
      </c>
      <c r="G242" s="58">
        <v>8.83</v>
      </c>
      <c r="H242" s="58">
        <v>8.83</v>
      </c>
    </row>
    <row r="243" spans="1:8" ht="51.95" customHeight="1" x14ac:dyDescent="0.2">
      <c r="A243" s="61" t="s">
        <v>172</v>
      </c>
      <c r="B243" s="62" t="s">
        <v>331</v>
      </c>
      <c r="C243" s="61" t="s">
        <v>23</v>
      </c>
      <c r="D243" s="61" t="s">
        <v>330</v>
      </c>
      <c r="E243" s="60" t="s">
        <v>154</v>
      </c>
      <c r="F243" s="59">
        <v>1</v>
      </c>
      <c r="G243" s="58">
        <v>41.32</v>
      </c>
      <c r="H243" s="58">
        <v>41.32</v>
      </c>
    </row>
    <row r="244" spans="1:8" ht="51.95" customHeight="1" x14ac:dyDescent="0.2">
      <c r="A244" s="61" t="s">
        <v>172</v>
      </c>
      <c r="B244" s="62" t="s">
        <v>325</v>
      </c>
      <c r="C244" s="61" t="s">
        <v>23</v>
      </c>
      <c r="D244" s="61" t="s">
        <v>324</v>
      </c>
      <c r="E244" s="60" t="s">
        <v>154</v>
      </c>
      <c r="F244" s="59">
        <v>1</v>
      </c>
      <c r="G244" s="58">
        <v>82.94</v>
      </c>
      <c r="H244" s="58">
        <v>82.94</v>
      </c>
    </row>
    <row r="245" spans="1:8" ht="26.1" customHeight="1" x14ac:dyDescent="0.2">
      <c r="A245" s="61" t="s">
        <v>172</v>
      </c>
      <c r="B245" s="62" t="s">
        <v>238</v>
      </c>
      <c r="C245" s="61" t="s">
        <v>23</v>
      </c>
      <c r="D245" s="61" t="s">
        <v>237</v>
      </c>
      <c r="E245" s="60" t="s">
        <v>154</v>
      </c>
      <c r="F245" s="59">
        <v>1</v>
      </c>
      <c r="G245" s="58">
        <v>29.3</v>
      </c>
      <c r="H245" s="58">
        <v>29.3</v>
      </c>
    </row>
    <row r="246" spans="1:8" ht="51.95" customHeight="1" x14ac:dyDescent="0.2">
      <c r="A246" s="61" t="s">
        <v>172</v>
      </c>
      <c r="B246" s="62" t="s">
        <v>335</v>
      </c>
      <c r="C246" s="61" t="s">
        <v>23</v>
      </c>
      <c r="D246" s="61" t="s">
        <v>334</v>
      </c>
      <c r="E246" s="60" t="s">
        <v>154</v>
      </c>
      <c r="F246" s="59">
        <v>1</v>
      </c>
      <c r="G246" s="58">
        <v>3.56</v>
      </c>
      <c r="H246" s="58">
        <v>3.56</v>
      </c>
    </row>
    <row r="247" spans="1:8" ht="25.5" x14ac:dyDescent="0.2">
      <c r="A247" s="52"/>
      <c r="B247" s="52"/>
      <c r="C247" s="52"/>
      <c r="D247" s="52"/>
      <c r="E247" s="52" t="s">
        <v>153</v>
      </c>
      <c r="F247" s="51">
        <v>0</v>
      </c>
      <c r="G247" s="52" t="s">
        <v>152</v>
      </c>
      <c r="H247" s="51">
        <v>24.07</v>
      </c>
    </row>
    <row r="248" spans="1:8" ht="15" thickBot="1" x14ac:dyDescent="0.25">
      <c r="A248" s="52"/>
      <c r="B248" s="52"/>
      <c r="C248" s="52"/>
      <c r="D248" s="52"/>
      <c r="E248" s="52"/>
      <c r="F248" s="91" t="s">
        <v>151</v>
      </c>
      <c r="G248" s="91"/>
      <c r="H248" s="51">
        <v>236.07</v>
      </c>
    </row>
    <row r="249" spans="1:8" ht="0.95" customHeight="1" thickTop="1" x14ac:dyDescent="0.2">
      <c r="A249" s="50"/>
      <c r="B249" s="50"/>
      <c r="C249" s="50"/>
      <c r="D249" s="50"/>
      <c r="E249" s="50"/>
      <c r="F249" s="50"/>
      <c r="G249" s="50"/>
      <c r="H249" s="50"/>
    </row>
    <row r="250" spans="1:8" ht="18" customHeight="1" x14ac:dyDescent="0.2">
      <c r="A250" s="70"/>
      <c r="B250" s="68" t="s">
        <v>10</v>
      </c>
      <c r="C250" s="70" t="s">
        <v>11</v>
      </c>
      <c r="D250" s="70" t="s">
        <v>12</v>
      </c>
      <c r="E250" s="69" t="s">
        <v>13</v>
      </c>
      <c r="F250" s="68" t="s">
        <v>14</v>
      </c>
      <c r="G250" s="68" t="s">
        <v>15</v>
      </c>
      <c r="H250" s="68" t="s">
        <v>17</v>
      </c>
    </row>
    <row r="251" spans="1:8" ht="51.95" customHeight="1" x14ac:dyDescent="0.2">
      <c r="A251" s="66" t="s">
        <v>175</v>
      </c>
      <c r="B251" s="67" t="s">
        <v>337</v>
      </c>
      <c r="C251" s="66" t="s">
        <v>23</v>
      </c>
      <c r="D251" s="66" t="s">
        <v>336</v>
      </c>
      <c r="E251" s="65" t="s">
        <v>154</v>
      </c>
      <c r="F251" s="64">
        <v>1</v>
      </c>
      <c r="G251" s="63">
        <v>22.91</v>
      </c>
      <c r="H251" s="63">
        <v>22.91</v>
      </c>
    </row>
    <row r="252" spans="1:8" ht="26.1" customHeight="1" x14ac:dyDescent="0.2">
      <c r="A252" s="56" t="s">
        <v>157</v>
      </c>
      <c r="B252" s="57" t="s">
        <v>329</v>
      </c>
      <c r="C252" s="56" t="s">
        <v>23</v>
      </c>
      <c r="D252" s="56" t="s">
        <v>328</v>
      </c>
      <c r="E252" s="55" t="s">
        <v>90</v>
      </c>
      <c r="F252" s="54">
        <v>6.0300000000000002E-5</v>
      </c>
      <c r="G252" s="53">
        <v>60325.1</v>
      </c>
      <c r="H252" s="53">
        <v>3.63</v>
      </c>
    </row>
    <row r="253" spans="1:8" ht="51.95" customHeight="1" x14ac:dyDescent="0.2">
      <c r="A253" s="56" t="s">
        <v>157</v>
      </c>
      <c r="B253" s="57" t="s">
        <v>327</v>
      </c>
      <c r="C253" s="56" t="s">
        <v>23</v>
      </c>
      <c r="D253" s="56" t="s">
        <v>326</v>
      </c>
      <c r="E253" s="55" t="s">
        <v>90</v>
      </c>
      <c r="F253" s="54">
        <v>3.4199999999999998E-5</v>
      </c>
      <c r="G253" s="53">
        <v>563990.17000000004</v>
      </c>
      <c r="H253" s="53">
        <v>19.28</v>
      </c>
    </row>
    <row r="254" spans="1:8" ht="25.5" x14ac:dyDescent="0.2">
      <c r="A254" s="52"/>
      <c r="B254" s="52"/>
      <c r="C254" s="52"/>
      <c r="D254" s="52"/>
      <c r="E254" s="52" t="s">
        <v>153</v>
      </c>
      <c r="F254" s="51">
        <v>0</v>
      </c>
      <c r="G254" s="52" t="s">
        <v>152</v>
      </c>
      <c r="H254" s="51">
        <v>0</v>
      </c>
    </row>
    <row r="255" spans="1:8" ht="15" thickBot="1" x14ac:dyDescent="0.25">
      <c r="A255" s="52"/>
      <c r="B255" s="52"/>
      <c r="C255" s="52"/>
      <c r="D255" s="52"/>
      <c r="E255" s="52"/>
      <c r="F255" s="91" t="s">
        <v>151</v>
      </c>
      <c r="G255" s="91"/>
      <c r="H255" s="51">
        <v>28.63</v>
      </c>
    </row>
    <row r="256" spans="1:8" ht="0.95" customHeight="1" thickTop="1" x14ac:dyDescent="0.2">
      <c r="A256" s="50"/>
      <c r="B256" s="50"/>
      <c r="C256" s="50"/>
      <c r="D256" s="50"/>
      <c r="E256" s="50"/>
      <c r="F256" s="50"/>
      <c r="G256" s="50"/>
      <c r="H256" s="50"/>
    </row>
    <row r="257" spans="1:8" ht="18" customHeight="1" x14ac:dyDescent="0.2">
      <c r="A257" s="70"/>
      <c r="B257" s="68" t="s">
        <v>10</v>
      </c>
      <c r="C257" s="70" t="s">
        <v>11</v>
      </c>
      <c r="D257" s="70" t="s">
        <v>12</v>
      </c>
      <c r="E257" s="69" t="s">
        <v>13</v>
      </c>
      <c r="F257" s="68" t="s">
        <v>14</v>
      </c>
      <c r="G257" s="68" t="s">
        <v>15</v>
      </c>
      <c r="H257" s="68" t="s">
        <v>17</v>
      </c>
    </row>
    <row r="258" spans="1:8" ht="51.95" customHeight="1" x14ac:dyDescent="0.2">
      <c r="A258" s="66" t="s">
        <v>175</v>
      </c>
      <c r="B258" s="67" t="s">
        <v>335</v>
      </c>
      <c r="C258" s="66" t="s">
        <v>23</v>
      </c>
      <c r="D258" s="66" t="s">
        <v>334</v>
      </c>
      <c r="E258" s="65" t="s">
        <v>154</v>
      </c>
      <c r="F258" s="64">
        <v>1</v>
      </c>
      <c r="G258" s="63">
        <v>3.56</v>
      </c>
      <c r="H258" s="63">
        <v>3.56</v>
      </c>
    </row>
    <row r="259" spans="1:8" ht="26.1" customHeight="1" x14ac:dyDescent="0.2">
      <c r="A259" s="56" t="s">
        <v>157</v>
      </c>
      <c r="B259" s="57" t="s">
        <v>329</v>
      </c>
      <c r="C259" s="56" t="s">
        <v>23</v>
      </c>
      <c r="D259" s="56" t="s">
        <v>328</v>
      </c>
      <c r="E259" s="55" t="s">
        <v>90</v>
      </c>
      <c r="F259" s="54">
        <v>5.9000000000000003E-6</v>
      </c>
      <c r="G259" s="53">
        <v>60325.1</v>
      </c>
      <c r="H259" s="53">
        <v>0.35</v>
      </c>
    </row>
    <row r="260" spans="1:8" ht="51.95" customHeight="1" x14ac:dyDescent="0.2">
      <c r="A260" s="56" t="s">
        <v>157</v>
      </c>
      <c r="B260" s="57" t="s">
        <v>327</v>
      </c>
      <c r="C260" s="56" t="s">
        <v>23</v>
      </c>
      <c r="D260" s="56" t="s">
        <v>326</v>
      </c>
      <c r="E260" s="55" t="s">
        <v>90</v>
      </c>
      <c r="F260" s="54">
        <v>5.6999999999999996E-6</v>
      </c>
      <c r="G260" s="53">
        <v>563990.17000000004</v>
      </c>
      <c r="H260" s="53">
        <v>3.21</v>
      </c>
    </row>
    <row r="261" spans="1:8" ht="25.5" x14ac:dyDescent="0.2">
      <c r="A261" s="52"/>
      <c r="B261" s="52"/>
      <c r="C261" s="52"/>
      <c r="D261" s="52"/>
      <c r="E261" s="52" t="s">
        <v>153</v>
      </c>
      <c r="F261" s="51">
        <v>0</v>
      </c>
      <c r="G261" s="52" t="s">
        <v>152</v>
      </c>
      <c r="H261" s="51">
        <v>0</v>
      </c>
    </row>
    <row r="262" spans="1:8" ht="15" thickBot="1" x14ac:dyDescent="0.25">
      <c r="A262" s="52"/>
      <c r="B262" s="52"/>
      <c r="C262" s="52"/>
      <c r="D262" s="52"/>
      <c r="E262" s="52"/>
      <c r="F262" s="91" t="s">
        <v>151</v>
      </c>
      <c r="G262" s="91"/>
      <c r="H262" s="51">
        <v>4.45</v>
      </c>
    </row>
    <row r="263" spans="1:8" ht="0.95" customHeight="1" thickTop="1" x14ac:dyDescent="0.2">
      <c r="A263" s="50"/>
      <c r="B263" s="50"/>
      <c r="C263" s="50"/>
      <c r="D263" s="50"/>
      <c r="E263" s="50"/>
      <c r="F263" s="50"/>
      <c r="G263" s="50"/>
      <c r="H263" s="50"/>
    </row>
    <row r="264" spans="1:8" ht="18" customHeight="1" x14ac:dyDescent="0.2">
      <c r="A264" s="70"/>
      <c r="B264" s="68" t="s">
        <v>10</v>
      </c>
      <c r="C264" s="70" t="s">
        <v>11</v>
      </c>
      <c r="D264" s="70" t="s">
        <v>12</v>
      </c>
      <c r="E264" s="69" t="s">
        <v>13</v>
      </c>
      <c r="F264" s="68" t="s">
        <v>14</v>
      </c>
      <c r="G264" s="68" t="s">
        <v>15</v>
      </c>
      <c r="H264" s="68" t="s">
        <v>17</v>
      </c>
    </row>
    <row r="265" spans="1:8" ht="51.95" customHeight="1" x14ac:dyDescent="0.2">
      <c r="A265" s="66" t="s">
        <v>175</v>
      </c>
      <c r="B265" s="67" t="s">
        <v>333</v>
      </c>
      <c r="C265" s="66" t="s">
        <v>23</v>
      </c>
      <c r="D265" s="66" t="s">
        <v>332</v>
      </c>
      <c r="E265" s="65" t="s">
        <v>154</v>
      </c>
      <c r="F265" s="64">
        <v>1</v>
      </c>
      <c r="G265" s="63">
        <v>8.83</v>
      </c>
      <c r="H265" s="63">
        <v>8.83</v>
      </c>
    </row>
    <row r="266" spans="1:8" ht="26.1" customHeight="1" x14ac:dyDescent="0.2">
      <c r="A266" s="56" t="s">
        <v>157</v>
      </c>
      <c r="B266" s="57" t="s">
        <v>329</v>
      </c>
      <c r="C266" s="56" t="s">
        <v>23</v>
      </c>
      <c r="D266" s="56" t="s">
        <v>328</v>
      </c>
      <c r="E266" s="55" t="s">
        <v>90</v>
      </c>
      <c r="F266" s="54">
        <v>1.4600000000000001E-5</v>
      </c>
      <c r="G266" s="53">
        <v>60325.1</v>
      </c>
      <c r="H266" s="53">
        <v>0.88</v>
      </c>
    </row>
    <row r="267" spans="1:8" ht="51.95" customHeight="1" x14ac:dyDescent="0.2">
      <c r="A267" s="56" t="s">
        <v>157</v>
      </c>
      <c r="B267" s="57" t="s">
        <v>327</v>
      </c>
      <c r="C267" s="56" t="s">
        <v>23</v>
      </c>
      <c r="D267" s="56" t="s">
        <v>326</v>
      </c>
      <c r="E267" s="55" t="s">
        <v>90</v>
      </c>
      <c r="F267" s="54">
        <v>1.4100000000000001E-5</v>
      </c>
      <c r="G267" s="53">
        <v>563990.17000000004</v>
      </c>
      <c r="H267" s="53">
        <v>7.95</v>
      </c>
    </row>
    <row r="268" spans="1:8" ht="25.5" x14ac:dyDescent="0.2">
      <c r="A268" s="52"/>
      <c r="B268" s="52"/>
      <c r="C268" s="52"/>
      <c r="D268" s="52"/>
      <c r="E268" s="52" t="s">
        <v>153</v>
      </c>
      <c r="F268" s="51">
        <v>0</v>
      </c>
      <c r="G268" s="52" t="s">
        <v>152</v>
      </c>
      <c r="H268" s="51">
        <v>0</v>
      </c>
    </row>
    <row r="269" spans="1:8" ht="15" thickBot="1" x14ac:dyDescent="0.25">
      <c r="A269" s="52"/>
      <c r="B269" s="52"/>
      <c r="C269" s="52"/>
      <c r="D269" s="52"/>
      <c r="E269" s="52"/>
      <c r="F269" s="91" t="s">
        <v>151</v>
      </c>
      <c r="G269" s="91"/>
      <c r="H269" s="51">
        <v>11.03</v>
      </c>
    </row>
    <row r="270" spans="1:8" ht="0.95" customHeight="1" thickTop="1" x14ac:dyDescent="0.2">
      <c r="A270" s="50"/>
      <c r="B270" s="50"/>
      <c r="C270" s="50"/>
      <c r="D270" s="50"/>
      <c r="E270" s="50"/>
      <c r="F270" s="50"/>
      <c r="G270" s="50"/>
      <c r="H270" s="50"/>
    </row>
    <row r="271" spans="1:8" ht="18" customHeight="1" x14ac:dyDescent="0.2">
      <c r="A271" s="70"/>
      <c r="B271" s="68" t="s">
        <v>10</v>
      </c>
      <c r="C271" s="70" t="s">
        <v>11</v>
      </c>
      <c r="D271" s="70" t="s">
        <v>12</v>
      </c>
      <c r="E271" s="69" t="s">
        <v>13</v>
      </c>
      <c r="F271" s="68" t="s">
        <v>14</v>
      </c>
      <c r="G271" s="68" t="s">
        <v>15</v>
      </c>
      <c r="H271" s="68" t="s">
        <v>17</v>
      </c>
    </row>
    <row r="272" spans="1:8" ht="51.95" customHeight="1" x14ac:dyDescent="0.2">
      <c r="A272" s="66" t="s">
        <v>175</v>
      </c>
      <c r="B272" s="67" t="s">
        <v>331</v>
      </c>
      <c r="C272" s="66" t="s">
        <v>23</v>
      </c>
      <c r="D272" s="66" t="s">
        <v>330</v>
      </c>
      <c r="E272" s="65" t="s">
        <v>154</v>
      </c>
      <c r="F272" s="64">
        <v>1</v>
      </c>
      <c r="G272" s="63">
        <v>41.32</v>
      </c>
      <c r="H272" s="63">
        <v>41.32</v>
      </c>
    </row>
    <row r="273" spans="1:8" ht="26.1" customHeight="1" x14ac:dyDescent="0.2">
      <c r="A273" s="56" t="s">
        <v>157</v>
      </c>
      <c r="B273" s="57" t="s">
        <v>329</v>
      </c>
      <c r="C273" s="56" t="s">
        <v>23</v>
      </c>
      <c r="D273" s="56" t="s">
        <v>328</v>
      </c>
      <c r="E273" s="55" t="s">
        <v>90</v>
      </c>
      <c r="F273" s="54">
        <v>8.4900000000000004E-5</v>
      </c>
      <c r="G273" s="53">
        <v>60325.1</v>
      </c>
      <c r="H273" s="53">
        <v>5.12</v>
      </c>
    </row>
    <row r="274" spans="1:8" ht="51.95" customHeight="1" x14ac:dyDescent="0.2">
      <c r="A274" s="56" t="s">
        <v>157</v>
      </c>
      <c r="B274" s="57" t="s">
        <v>327</v>
      </c>
      <c r="C274" s="56" t="s">
        <v>23</v>
      </c>
      <c r="D274" s="56" t="s">
        <v>326</v>
      </c>
      <c r="E274" s="55" t="s">
        <v>90</v>
      </c>
      <c r="F274" s="54">
        <v>6.4200000000000002E-5</v>
      </c>
      <c r="G274" s="53">
        <v>563990.17000000004</v>
      </c>
      <c r="H274" s="53">
        <v>36.200000000000003</v>
      </c>
    </row>
    <row r="275" spans="1:8" ht="25.5" x14ac:dyDescent="0.2">
      <c r="A275" s="52"/>
      <c r="B275" s="52"/>
      <c r="C275" s="52"/>
      <c r="D275" s="52"/>
      <c r="E275" s="52" t="s">
        <v>153</v>
      </c>
      <c r="F275" s="51">
        <v>0</v>
      </c>
      <c r="G275" s="52" t="s">
        <v>152</v>
      </c>
      <c r="H275" s="51">
        <v>0</v>
      </c>
    </row>
    <row r="276" spans="1:8" ht="15" thickBot="1" x14ac:dyDescent="0.25">
      <c r="A276" s="52"/>
      <c r="B276" s="52"/>
      <c r="C276" s="52"/>
      <c r="D276" s="52"/>
      <c r="E276" s="52"/>
      <c r="F276" s="91" t="s">
        <v>151</v>
      </c>
      <c r="G276" s="91"/>
      <c r="H276" s="51">
        <v>51.65</v>
      </c>
    </row>
    <row r="277" spans="1:8" ht="0.95" customHeight="1" thickTop="1" x14ac:dyDescent="0.2">
      <c r="A277" s="50"/>
      <c r="B277" s="50"/>
      <c r="C277" s="50"/>
      <c r="D277" s="50"/>
      <c r="E277" s="50"/>
      <c r="F277" s="50"/>
      <c r="G277" s="50"/>
      <c r="H277" s="50"/>
    </row>
    <row r="278" spans="1:8" ht="18" customHeight="1" x14ac:dyDescent="0.2">
      <c r="A278" s="70"/>
      <c r="B278" s="68" t="s">
        <v>10</v>
      </c>
      <c r="C278" s="70" t="s">
        <v>11</v>
      </c>
      <c r="D278" s="70" t="s">
        <v>12</v>
      </c>
      <c r="E278" s="69" t="s">
        <v>13</v>
      </c>
      <c r="F278" s="68" t="s">
        <v>14</v>
      </c>
      <c r="G278" s="68" t="s">
        <v>15</v>
      </c>
      <c r="H278" s="68" t="s">
        <v>17</v>
      </c>
    </row>
    <row r="279" spans="1:8" ht="51.95" customHeight="1" x14ac:dyDescent="0.2">
      <c r="A279" s="66" t="s">
        <v>175</v>
      </c>
      <c r="B279" s="67" t="s">
        <v>325</v>
      </c>
      <c r="C279" s="66" t="s">
        <v>23</v>
      </c>
      <c r="D279" s="66" t="s">
        <v>324</v>
      </c>
      <c r="E279" s="65" t="s">
        <v>154</v>
      </c>
      <c r="F279" s="64">
        <v>1</v>
      </c>
      <c r="G279" s="63">
        <v>82.94</v>
      </c>
      <c r="H279" s="63">
        <v>82.94</v>
      </c>
    </row>
    <row r="280" spans="1:8" ht="26.1" customHeight="1" x14ac:dyDescent="0.2">
      <c r="A280" s="56" t="s">
        <v>157</v>
      </c>
      <c r="B280" s="57" t="s">
        <v>265</v>
      </c>
      <c r="C280" s="56" t="s">
        <v>23</v>
      </c>
      <c r="D280" s="56" t="s">
        <v>264</v>
      </c>
      <c r="E280" s="55" t="s">
        <v>186</v>
      </c>
      <c r="F280" s="54">
        <v>13.62</v>
      </c>
      <c r="G280" s="53">
        <v>6.09</v>
      </c>
      <c r="H280" s="53">
        <v>82.94</v>
      </c>
    </row>
    <row r="281" spans="1:8" ht="25.5" x14ac:dyDescent="0.2">
      <c r="A281" s="52"/>
      <c r="B281" s="52"/>
      <c r="C281" s="52"/>
      <c r="D281" s="52"/>
      <c r="E281" s="52" t="s">
        <v>153</v>
      </c>
      <c r="F281" s="51">
        <v>0</v>
      </c>
      <c r="G281" s="52" t="s">
        <v>152</v>
      </c>
      <c r="H281" s="51">
        <v>0</v>
      </c>
    </row>
    <row r="282" spans="1:8" ht="15" thickBot="1" x14ac:dyDescent="0.25">
      <c r="A282" s="52"/>
      <c r="B282" s="52"/>
      <c r="C282" s="52"/>
      <c r="D282" s="52"/>
      <c r="E282" s="52"/>
      <c r="F282" s="91" t="s">
        <v>151</v>
      </c>
      <c r="G282" s="91"/>
      <c r="H282" s="51">
        <v>103.67</v>
      </c>
    </row>
    <row r="283" spans="1:8" ht="0.95" customHeight="1" thickTop="1" x14ac:dyDescent="0.2">
      <c r="A283" s="50"/>
      <c r="B283" s="50"/>
      <c r="C283" s="50"/>
      <c r="D283" s="50"/>
      <c r="E283" s="50"/>
      <c r="F283" s="50"/>
      <c r="G283" s="50"/>
      <c r="H283" s="50"/>
    </row>
    <row r="284" spans="1:8" ht="18" customHeight="1" x14ac:dyDescent="0.2">
      <c r="A284" s="70"/>
      <c r="B284" s="68" t="s">
        <v>10</v>
      </c>
      <c r="C284" s="70" t="s">
        <v>11</v>
      </c>
      <c r="D284" s="70" t="s">
        <v>12</v>
      </c>
      <c r="E284" s="69" t="s">
        <v>13</v>
      </c>
      <c r="F284" s="68" t="s">
        <v>14</v>
      </c>
      <c r="G284" s="68" t="s">
        <v>15</v>
      </c>
      <c r="H284" s="68" t="s">
        <v>17</v>
      </c>
    </row>
    <row r="285" spans="1:8" ht="24" customHeight="1" x14ac:dyDescent="0.2">
      <c r="A285" s="66" t="s">
        <v>175</v>
      </c>
      <c r="B285" s="67" t="s">
        <v>323</v>
      </c>
      <c r="C285" s="66" t="s">
        <v>23</v>
      </c>
      <c r="D285" s="66" t="s">
        <v>322</v>
      </c>
      <c r="E285" s="65" t="s">
        <v>154</v>
      </c>
      <c r="F285" s="64">
        <v>1</v>
      </c>
      <c r="G285" s="63">
        <v>25.38</v>
      </c>
      <c r="H285" s="63">
        <v>25.38</v>
      </c>
    </row>
    <row r="286" spans="1:8" ht="26.1" customHeight="1" x14ac:dyDescent="0.2">
      <c r="A286" s="61" t="s">
        <v>172</v>
      </c>
      <c r="B286" s="62" t="s">
        <v>317</v>
      </c>
      <c r="C286" s="61" t="s">
        <v>23</v>
      </c>
      <c r="D286" s="61" t="s">
        <v>316</v>
      </c>
      <c r="E286" s="60" t="s">
        <v>154</v>
      </c>
      <c r="F286" s="59">
        <v>1</v>
      </c>
      <c r="G286" s="58">
        <v>0.25</v>
      </c>
      <c r="H286" s="58">
        <v>0.25</v>
      </c>
    </row>
    <row r="287" spans="1:8" ht="24" customHeight="1" x14ac:dyDescent="0.2">
      <c r="A287" s="56" t="s">
        <v>157</v>
      </c>
      <c r="B287" s="57" t="s">
        <v>315</v>
      </c>
      <c r="C287" s="56" t="s">
        <v>23</v>
      </c>
      <c r="D287" s="56" t="s">
        <v>314</v>
      </c>
      <c r="E287" s="55" t="s">
        <v>154</v>
      </c>
      <c r="F287" s="54">
        <v>1</v>
      </c>
      <c r="G287" s="53">
        <v>18.850000000000001</v>
      </c>
      <c r="H287" s="53">
        <v>18.850000000000001</v>
      </c>
    </row>
    <row r="288" spans="1:8" ht="26.1" customHeight="1" x14ac:dyDescent="0.2">
      <c r="A288" s="56" t="s">
        <v>157</v>
      </c>
      <c r="B288" s="57" t="s">
        <v>167</v>
      </c>
      <c r="C288" s="56" t="s">
        <v>23</v>
      </c>
      <c r="D288" s="56" t="s">
        <v>166</v>
      </c>
      <c r="E288" s="55" t="s">
        <v>154</v>
      </c>
      <c r="F288" s="54">
        <v>1</v>
      </c>
      <c r="G288" s="53">
        <v>2.4</v>
      </c>
      <c r="H288" s="53">
        <v>2.4</v>
      </c>
    </row>
    <row r="289" spans="1:8" ht="26.1" customHeight="1" x14ac:dyDescent="0.2">
      <c r="A289" s="56" t="s">
        <v>157</v>
      </c>
      <c r="B289" s="57" t="s">
        <v>165</v>
      </c>
      <c r="C289" s="56" t="s">
        <v>23</v>
      </c>
      <c r="D289" s="56" t="s">
        <v>164</v>
      </c>
      <c r="E289" s="55" t="s">
        <v>154</v>
      </c>
      <c r="F289" s="54">
        <v>1</v>
      </c>
      <c r="G289" s="53">
        <v>0.57999999999999996</v>
      </c>
      <c r="H289" s="53">
        <v>0.57999999999999996</v>
      </c>
    </row>
    <row r="290" spans="1:8" ht="26.1" customHeight="1" x14ac:dyDescent="0.2">
      <c r="A290" s="56" t="s">
        <v>157</v>
      </c>
      <c r="B290" s="57" t="s">
        <v>163</v>
      </c>
      <c r="C290" s="56" t="s">
        <v>23</v>
      </c>
      <c r="D290" s="56" t="s">
        <v>162</v>
      </c>
      <c r="E290" s="55" t="s">
        <v>154</v>
      </c>
      <c r="F290" s="54">
        <v>1</v>
      </c>
      <c r="G290" s="53">
        <v>1.34</v>
      </c>
      <c r="H290" s="53">
        <v>1.34</v>
      </c>
    </row>
    <row r="291" spans="1:8" ht="26.1" customHeight="1" x14ac:dyDescent="0.2">
      <c r="A291" s="56" t="s">
        <v>157</v>
      </c>
      <c r="B291" s="57" t="s">
        <v>161</v>
      </c>
      <c r="C291" s="56" t="s">
        <v>23</v>
      </c>
      <c r="D291" s="56" t="s">
        <v>160</v>
      </c>
      <c r="E291" s="55" t="s">
        <v>154</v>
      </c>
      <c r="F291" s="54">
        <v>1</v>
      </c>
      <c r="G291" s="53">
        <v>0.04</v>
      </c>
      <c r="H291" s="53">
        <v>0.04</v>
      </c>
    </row>
    <row r="292" spans="1:8" ht="26.1" customHeight="1" x14ac:dyDescent="0.2">
      <c r="A292" s="56" t="s">
        <v>157</v>
      </c>
      <c r="B292" s="57" t="s">
        <v>159</v>
      </c>
      <c r="C292" s="56" t="s">
        <v>23</v>
      </c>
      <c r="D292" s="56" t="s">
        <v>158</v>
      </c>
      <c r="E292" s="55" t="s">
        <v>154</v>
      </c>
      <c r="F292" s="54">
        <v>1</v>
      </c>
      <c r="G292" s="53">
        <v>0.49</v>
      </c>
      <c r="H292" s="53">
        <v>0.49</v>
      </c>
    </row>
    <row r="293" spans="1:8" ht="26.1" customHeight="1" x14ac:dyDescent="0.2">
      <c r="A293" s="56" t="s">
        <v>157</v>
      </c>
      <c r="B293" s="57" t="s">
        <v>156</v>
      </c>
      <c r="C293" s="56" t="s">
        <v>23</v>
      </c>
      <c r="D293" s="56" t="s">
        <v>155</v>
      </c>
      <c r="E293" s="55" t="s">
        <v>154</v>
      </c>
      <c r="F293" s="54">
        <v>1</v>
      </c>
      <c r="G293" s="53">
        <v>1.43</v>
      </c>
      <c r="H293" s="53">
        <v>1.43</v>
      </c>
    </row>
    <row r="294" spans="1:8" ht="25.5" x14ac:dyDescent="0.2">
      <c r="A294" s="52"/>
      <c r="B294" s="52"/>
      <c r="C294" s="52"/>
      <c r="D294" s="52"/>
      <c r="E294" s="52" t="s">
        <v>153</v>
      </c>
      <c r="F294" s="51">
        <v>0</v>
      </c>
      <c r="G294" s="52" t="s">
        <v>152</v>
      </c>
      <c r="H294" s="51">
        <v>19.100000000000001</v>
      </c>
    </row>
    <row r="295" spans="1:8" ht="15" thickBot="1" x14ac:dyDescent="0.25">
      <c r="A295" s="52"/>
      <c r="B295" s="52"/>
      <c r="C295" s="52"/>
      <c r="D295" s="52"/>
      <c r="E295" s="52"/>
      <c r="F295" s="91" t="s">
        <v>151</v>
      </c>
      <c r="G295" s="91"/>
      <c r="H295" s="51">
        <v>31.72</v>
      </c>
    </row>
    <row r="296" spans="1:8" ht="0.95" customHeight="1" thickTop="1" x14ac:dyDescent="0.2">
      <c r="A296" s="50"/>
      <c r="B296" s="50"/>
      <c r="C296" s="50"/>
      <c r="D296" s="50"/>
      <c r="E296" s="50"/>
      <c r="F296" s="50"/>
      <c r="G296" s="50"/>
      <c r="H296" s="50"/>
    </row>
    <row r="297" spans="1:8" ht="18" customHeight="1" x14ac:dyDescent="0.2">
      <c r="A297" s="70"/>
      <c r="B297" s="68" t="s">
        <v>10</v>
      </c>
      <c r="C297" s="70" t="s">
        <v>11</v>
      </c>
      <c r="D297" s="70" t="s">
        <v>12</v>
      </c>
      <c r="E297" s="69" t="s">
        <v>13</v>
      </c>
      <c r="F297" s="68" t="s">
        <v>14</v>
      </c>
      <c r="G297" s="68" t="s">
        <v>15</v>
      </c>
      <c r="H297" s="68" t="s">
        <v>17</v>
      </c>
    </row>
    <row r="298" spans="1:8" ht="39" customHeight="1" x14ac:dyDescent="0.2">
      <c r="A298" s="66" t="s">
        <v>175</v>
      </c>
      <c r="B298" s="67" t="s">
        <v>321</v>
      </c>
      <c r="C298" s="66" t="s">
        <v>23</v>
      </c>
      <c r="D298" s="66" t="s">
        <v>320</v>
      </c>
      <c r="E298" s="65" t="s">
        <v>154</v>
      </c>
      <c r="F298" s="64">
        <v>1</v>
      </c>
      <c r="G298" s="63">
        <v>0.31</v>
      </c>
      <c r="H298" s="63">
        <v>0.31</v>
      </c>
    </row>
    <row r="299" spans="1:8" ht="26.1" customHeight="1" x14ac:dyDescent="0.2">
      <c r="A299" s="56" t="s">
        <v>157</v>
      </c>
      <c r="B299" s="57" t="s">
        <v>319</v>
      </c>
      <c r="C299" s="56" t="s">
        <v>23</v>
      </c>
      <c r="D299" s="56" t="s">
        <v>318</v>
      </c>
      <c r="E299" s="55" t="s">
        <v>154</v>
      </c>
      <c r="F299" s="54">
        <v>2.07E-2</v>
      </c>
      <c r="G299" s="53">
        <v>15.17</v>
      </c>
      <c r="H299" s="53">
        <v>0.31</v>
      </c>
    </row>
    <row r="300" spans="1:8" ht="25.5" x14ac:dyDescent="0.2">
      <c r="A300" s="52"/>
      <c r="B300" s="52"/>
      <c r="C300" s="52"/>
      <c r="D300" s="52"/>
      <c r="E300" s="52" t="s">
        <v>153</v>
      </c>
      <c r="F300" s="51">
        <v>0</v>
      </c>
      <c r="G300" s="52" t="s">
        <v>152</v>
      </c>
      <c r="H300" s="51">
        <v>0.31</v>
      </c>
    </row>
    <row r="301" spans="1:8" ht="15" thickBot="1" x14ac:dyDescent="0.25">
      <c r="A301" s="52"/>
      <c r="B301" s="52"/>
      <c r="C301" s="52"/>
      <c r="D301" s="52"/>
      <c r="E301" s="52"/>
      <c r="F301" s="91" t="s">
        <v>151</v>
      </c>
      <c r="G301" s="91"/>
      <c r="H301" s="51">
        <v>0.38</v>
      </c>
    </row>
    <row r="302" spans="1:8" ht="0.95" customHeight="1" thickTop="1" x14ac:dyDescent="0.2">
      <c r="A302" s="50"/>
      <c r="B302" s="50"/>
      <c r="C302" s="50"/>
      <c r="D302" s="50"/>
      <c r="E302" s="50"/>
      <c r="F302" s="50"/>
      <c r="G302" s="50"/>
      <c r="H302" s="50"/>
    </row>
    <row r="303" spans="1:8" ht="18" customHeight="1" x14ac:dyDescent="0.2">
      <c r="A303" s="70"/>
      <c r="B303" s="68" t="s">
        <v>10</v>
      </c>
      <c r="C303" s="70" t="s">
        <v>11</v>
      </c>
      <c r="D303" s="70" t="s">
        <v>12</v>
      </c>
      <c r="E303" s="69" t="s">
        <v>13</v>
      </c>
      <c r="F303" s="68" t="s">
        <v>14</v>
      </c>
      <c r="G303" s="68" t="s">
        <v>15</v>
      </c>
      <c r="H303" s="68" t="s">
        <v>17</v>
      </c>
    </row>
    <row r="304" spans="1:8" ht="26.1" customHeight="1" x14ac:dyDescent="0.2">
      <c r="A304" s="66" t="s">
        <v>175</v>
      </c>
      <c r="B304" s="67" t="s">
        <v>317</v>
      </c>
      <c r="C304" s="66" t="s">
        <v>23</v>
      </c>
      <c r="D304" s="66" t="s">
        <v>316</v>
      </c>
      <c r="E304" s="65" t="s">
        <v>154</v>
      </c>
      <c r="F304" s="64">
        <v>1</v>
      </c>
      <c r="G304" s="63">
        <v>0.25</v>
      </c>
      <c r="H304" s="63">
        <v>0.25</v>
      </c>
    </row>
    <row r="305" spans="1:8" ht="24" customHeight="1" x14ac:dyDescent="0.2">
      <c r="A305" s="56" t="s">
        <v>157</v>
      </c>
      <c r="B305" s="57" t="s">
        <v>315</v>
      </c>
      <c r="C305" s="56" t="s">
        <v>23</v>
      </c>
      <c r="D305" s="56" t="s">
        <v>314</v>
      </c>
      <c r="E305" s="55" t="s">
        <v>154</v>
      </c>
      <c r="F305" s="54">
        <v>1.328E-2</v>
      </c>
      <c r="G305" s="53">
        <v>18.850000000000001</v>
      </c>
      <c r="H305" s="53">
        <v>0.25</v>
      </c>
    </row>
    <row r="306" spans="1:8" ht="25.5" x14ac:dyDescent="0.2">
      <c r="A306" s="52"/>
      <c r="B306" s="52"/>
      <c r="C306" s="52"/>
      <c r="D306" s="52"/>
      <c r="E306" s="52" t="s">
        <v>153</v>
      </c>
      <c r="F306" s="51">
        <v>0</v>
      </c>
      <c r="G306" s="52" t="s">
        <v>152</v>
      </c>
      <c r="H306" s="51">
        <v>0.25</v>
      </c>
    </row>
    <row r="307" spans="1:8" ht="15" thickBot="1" x14ac:dyDescent="0.25">
      <c r="A307" s="52"/>
      <c r="B307" s="52"/>
      <c r="C307" s="52"/>
      <c r="D307" s="52"/>
      <c r="E307" s="52"/>
      <c r="F307" s="91" t="s">
        <v>151</v>
      </c>
      <c r="G307" s="91"/>
      <c r="H307" s="51">
        <v>0.31</v>
      </c>
    </row>
    <row r="308" spans="1:8" ht="0.95" customHeight="1" thickTop="1" x14ac:dyDescent="0.2">
      <c r="A308" s="50"/>
      <c r="B308" s="50"/>
      <c r="C308" s="50"/>
      <c r="D308" s="50"/>
      <c r="E308" s="50"/>
      <c r="F308" s="50"/>
      <c r="G308" s="50"/>
      <c r="H308" s="50"/>
    </row>
    <row r="309" spans="1:8" ht="18" customHeight="1" x14ac:dyDescent="0.2">
      <c r="A309" s="70"/>
      <c r="B309" s="68" t="s">
        <v>10</v>
      </c>
      <c r="C309" s="70" t="s">
        <v>11</v>
      </c>
      <c r="D309" s="70" t="s">
        <v>12</v>
      </c>
      <c r="E309" s="69" t="s">
        <v>13</v>
      </c>
      <c r="F309" s="68" t="s">
        <v>14</v>
      </c>
      <c r="G309" s="68" t="s">
        <v>15</v>
      </c>
      <c r="H309" s="68" t="s">
        <v>17</v>
      </c>
    </row>
    <row r="310" spans="1:8" ht="26.1" customHeight="1" x14ac:dyDescent="0.2">
      <c r="A310" s="66" t="s">
        <v>175</v>
      </c>
      <c r="B310" s="67" t="s">
        <v>311</v>
      </c>
      <c r="C310" s="66" t="s">
        <v>23</v>
      </c>
      <c r="D310" s="66" t="s">
        <v>310</v>
      </c>
      <c r="E310" s="65" t="s">
        <v>154</v>
      </c>
      <c r="F310" s="64">
        <v>1</v>
      </c>
      <c r="G310" s="63">
        <v>0.37</v>
      </c>
      <c r="H310" s="63">
        <v>0.37</v>
      </c>
    </row>
    <row r="311" spans="1:8" ht="24" customHeight="1" x14ac:dyDescent="0.2">
      <c r="A311" s="56" t="s">
        <v>157</v>
      </c>
      <c r="B311" s="57" t="s">
        <v>309</v>
      </c>
      <c r="C311" s="56" t="s">
        <v>23</v>
      </c>
      <c r="D311" s="56" t="s">
        <v>308</v>
      </c>
      <c r="E311" s="55" t="s">
        <v>154</v>
      </c>
      <c r="F311" s="54">
        <v>2.07E-2</v>
      </c>
      <c r="G311" s="53">
        <v>18.14</v>
      </c>
      <c r="H311" s="53">
        <v>0.37</v>
      </c>
    </row>
    <row r="312" spans="1:8" ht="25.5" x14ac:dyDescent="0.2">
      <c r="A312" s="52"/>
      <c r="B312" s="52"/>
      <c r="C312" s="52"/>
      <c r="D312" s="52"/>
      <c r="E312" s="52" t="s">
        <v>153</v>
      </c>
      <c r="F312" s="51">
        <v>0</v>
      </c>
      <c r="G312" s="52" t="s">
        <v>152</v>
      </c>
      <c r="H312" s="51">
        <v>0.37</v>
      </c>
    </row>
    <row r="313" spans="1:8" ht="15" thickBot="1" x14ac:dyDescent="0.25">
      <c r="A313" s="52"/>
      <c r="B313" s="52"/>
      <c r="C313" s="52"/>
      <c r="D313" s="52"/>
      <c r="E313" s="52"/>
      <c r="F313" s="91" t="s">
        <v>151</v>
      </c>
      <c r="G313" s="91"/>
      <c r="H313" s="51">
        <v>0.46</v>
      </c>
    </row>
    <row r="314" spans="1:8" ht="0.95" customHeight="1" thickTop="1" x14ac:dyDescent="0.2">
      <c r="A314" s="50"/>
      <c r="B314" s="50"/>
      <c r="C314" s="50"/>
      <c r="D314" s="50"/>
      <c r="E314" s="50"/>
      <c r="F314" s="50"/>
      <c r="G314" s="50"/>
      <c r="H314" s="50"/>
    </row>
    <row r="315" spans="1:8" ht="18" customHeight="1" x14ac:dyDescent="0.2">
      <c r="A315" s="70"/>
      <c r="B315" s="68" t="s">
        <v>10</v>
      </c>
      <c r="C315" s="70" t="s">
        <v>11</v>
      </c>
      <c r="D315" s="70" t="s">
        <v>12</v>
      </c>
      <c r="E315" s="69" t="s">
        <v>13</v>
      </c>
      <c r="F315" s="68" t="s">
        <v>14</v>
      </c>
      <c r="G315" s="68" t="s">
        <v>15</v>
      </c>
      <c r="H315" s="68" t="s">
        <v>17</v>
      </c>
    </row>
    <row r="316" spans="1:8" ht="26.1" customHeight="1" x14ac:dyDescent="0.2">
      <c r="A316" s="66" t="s">
        <v>175</v>
      </c>
      <c r="B316" s="67" t="s">
        <v>301</v>
      </c>
      <c r="C316" s="66" t="s">
        <v>23</v>
      </c>
      <c r="D316" s="66" t="s">
        <v>300</v>
      </c>
      <c r="E316" s="65" t="s">
        <v>29</v>
      </c>
      <c r="F316" s="64">
        <v>1</v>
      </c>
      <c r="G316" s="63">
        <v>121.03</v>
      </c>
      <c r="H316" s="63">
        <v>121.03</v>
      </c>
    </row>
    <row r="317" spans="1:8" ht="24" customHeight="1" x14ac:dyDescent="0.2">
      <c r="A317" s="56" t="s">
        <v>157</v>
      </c>
      <c r="B317" s="57" t="s">
        <v>299</v>
      </c>
      <c r="C317" s="56" t="s">
        <v>23</v>
      </c>
      <c r="D317" s="56" t="s">
        <v>298</v>
      </c>
      <c r="E317" s="55" t="s">
        <v>29</v>
      </c>
      <c r="F317" s="54">
        <v>1.8259999999999998E-2</v>
      </c>
      <c r="G317" s="53">
        <v>6628.38</v>
      </c>
      <c r="H317" s="53">
        <v>121.03</v>
      </c>
    </row>
    <row r="318" spans="1:8" ht="25.5" x14ac:dyDescent="0.2">
      <c r="A318" s="52"/>
      <c r="B318" s="52"/>
      <c r="C318" s="52"/>
      <c r="D318" s="52"/>
      <c r="E318" s="52" t="s">
        <v>153</v>
      </c>
      <c r="F318" s="51">
        <v>0</v>
      </c>
      <c r="G318" s="52" t="s">
        <v>152</v>
      </c>
      <c r="H318" s="51">
        <v>121.03</v>
      </c>
    </row>
    <row r="319" spans="1:8" ht="15" thickBot="1" x14ac:dyDescent="0.25">
      <c r="A319" s="52"/>
      <c r="B319" s="52"/>
      <c r="C319" s="52"/>
      <c r="D319" s="52"/>
      <c r="E319" s="52"/>
      <c r="F319" s="91" t="s">
        <v>151</v>
      </c>
      <c r="G319" s="91"/>
      <c r="H319" s="51">
        <v>151.28</v>
      </c>
    </row>
    <row r="320" spans="1:8" ht="0.95" customHeight="1" thickTop="1" x14ac:dyDescent="0.2">
      <c r="A320" s="50"/>
      <c r="B320" s="50"/>
      <c r="C320" s="50"/>
      <c r="D320" s="50"/>
      <c r="E320" s="50"/>
      <c r="F320" s="50"/>
      <c r="G320" s="50"/>
      <c r="H320" s="50"/>
    </row>
    <row r="321" spans="1:8" ht="18" customHeight="1" x14ac:dyDescent="0.2">
      <c r="A321" s="70"/>
      <c r="B321" s="68" t="s">
        <v>10</v>
      </c>
      <c r="C321" s="70" t="s">
        <v>11</v>
      </c>
      <c r="D321" s="70" t="s">
        <v>12</v>
      </c>
      <c r="E321" s="69" t="s">
        <v>13</v>
      </c>
      <c r="F321" s="68" t="s">
        <v>14</v>
      </c>
      <c r="G321" s="68" t="s">
        <v>15</v>
      </c>
      <c r="H321" s="68" t="s">
        <v>17</v>
      </c>
    </row>
    <row r="322" spans="1:8" ht="26.1" customHeight="1" x14ac:dyDescent="0.2">
      <c r="A322" s="66" t="s">
        <v>175</v>
      </c>
      <c r="B322" s="67" t="s">
        <v>291</v>
      </c>
      <c r="C322" s="66" t="s">
        <v>23</v>
      </c>
      <c r="D322" s="66" t="s">
        <v>290</v>
      </c>
      <c r="E322" s="65" t="s">
        <v>29</v>
      </c>
      <c r="F322" s="64">
        <v>1</v>
      </c>
      <c r="G322" s="63">
        <v>261.56</v>
      </c>
      <c r="H322" s="63">
        <v>261.56</v>
      </c>
    </row>
    <row r="323" spans="1:8" ht="24" customHeight="1" x14ac:dyDescent="0.2">
      <c r="A323" s="56" t="s">
        <v>157</v>
      </c>
      <c r="B323" s="57" t="s">
        <v>289</v>
      </c>
      <c r="C323" s="56" t="s">
        <v>23</v>
      </c>
      <c r="D323" s="56" t="s">
        <v>288</v>
      </c>
      <c r="E323" s="55" t="s">
        <v>29</v>
      </c>
      <c r="F323" s="54">
        <v>1.2710000000000001E-2</v>
      </c>
      <c r="G323" s="53">
        <v>20579.310000000001</v>
      </c>
      <c r="H323" s="53">
        <v>261.56</v>
      </c>
    </row>
    <row r="324" spans="1:8" ht="25.5" x14ac:dyDescent="0.2">
      <c r="A324" s="52"/>
      <c r="B324" s="52"/>
      <c r="C324" s="52"/>
      <c r="D324" s="52"/>
      <c r="E324" s="52" t="s">
        <v>153</v>
      </c>
      <c r="F324" s="51">
        <v>0</v>
      </c>
      <c r="G324" s="52" t="s">
        <v>152</v>
      </c>
      <c r="H324" s="51">
        <v>261.56</v>
      </c>
    </row>
    <row r="325" spans="1:8" ht="15" thickBot="1" x14ac:dyDescent="0.25">
      <c r="A325" s="52"/>
      <c r="B325" s="52"/>
      <c r="C325" s="52"/>
      <c r="D325" s="52"/>
      <c r="E325" s="52"/>
      <c r="F325" s="91" t="s">
        <v>151</v>
      </c>
      <c r="G325" s="91"/>
      <c r="H325" s="51">
        <v>326.95</v>
      </c>
    </row>
    <row r="326" spans="1:8" ht="0.95" customHeight="1" thickTop="1" x14ac:dyDescent="0.2">
      <c r="A326" s="50"/>
      <c r="B326" s="50"/>
      <c r="C326" s="50"/>
      <c r="D326" s="50"/>
      <c r="E326" s="50"/>
      <c r="F326" s="50"/>
      <c r="G326" s="50"/>
      <c r="H326" s="50"/>
    </row>
    <row r="327" spans="1:8" ht="18" customHeight="1" x14ac:dyDescent="0.2">
      <c r="A327" s="70"/>
      <c r="B327" s="68" t="s">
        <v>10</v>
      </c>
      <c r="C327" s="70" t="s">
        <v>11</v>
      </c>
      <c r="D327" s="70" t="s">
        <v>12</v>
      </c>
      <c r="E327" s="69" t="s">
        <v>13</v>
      </c>
      <c r="F327" s="68" t="s">
        <v>14</v>
      </c>
      <c r="G327" s="68" t="s">
        <v>15</v>
      </c>
      <c r="H327" s="68" t="s">
        <v>17</v>
      </c>
    </row>
    <row r="328" spans="1:8" ht="26.1" customHeight="1" x14ac:dyDescent="0.2">
      <c r="A328" s="66" t="s">
        <v>175</v>
      </c>
      <c r="B328" s="67" t="s">
        <v>242</v>
      </c>
      <c r="C328" s="66" t="s">
        <v>23</v>
      </c>
      <c r="D328" s="66" t="s">
        <v>241</v>
      </c>
      <c r="E328" s="65" t="s">
        <v>154</v>
      </c>
      <c r="F328" s="64">
        <v>1</v>
      </c>
      <c r="G328" s="63">
        <v>0.46</v>
      </c>
      <c r="H328" s="63">
        <v>0.46</v>
      </c>
    </row>
    <row r="329" spans="1:8" ht="24" customHeight="1" x14ac:dyDescent="0.2">
      <c r="A329" s="56" t="s">
        <v>157</v>
      </c>
      <c r="B329" s="57" t="s">
        <v>240</v>
      </c>
      <c r="C329" s="56" t="s">
        <v>23</v>
      </c>
      <c r="D329" s="56" t="s">
        <v>239</v>
      </c>
      <c r="E329" s="55" t="s">
        <v>154</v>
      </c>
      <c r="F329" s="54">
        <v>2.4420000000000001E-2</v>
      </c>
      <c r="G329" s="53">
        <v>18.850000000000001</v>
      </c>
      <c r="H329" s="53">
        <v>0.46</v>
      </c>
    </row>
    <row r="330" spans="1:8" ht="25.5" x14ac:dyDescent="0.2">
      <c r="A330" s="52"/>
      <c r="B330" s="52"/>
      <c r="C330" s="52"/>
      <c r="D330" s="52"/>
      <c r="E330" s="52" t="s">
        <v>153</v>
      </c>
      <c r="F330" s="51">
        <v>0</v>
      </c>
      <c r="G330" s="52" t="s">
        <v>152</v>
      </c>
      <c r="H330" s="51">
        <v>0.46</v>
      </c>
    </row>
    <row r="331" spans="1:8" ht="15" thickBot="1" x14ac:dyDescent="0.25">
      <c r="A331" s="52"/>
      <c r="B331" s="52"/>
      <c r="C331" s="52"/>
      <c r="D331" s="52"/>
      <c r="E331" s="52"/>
      <c r="F331" s="91" t="s">
        <v>151</v>
      </c>
      <c r="G331" s="91"/>
      <c r="H331" s="51">
        <v>0.56999999999999995</v>
      </c>
    </row>
    <row r="332" spans="1:8" ht="0.95" customHeight="1" thickTop="1" x14ac:dyDescent="0.2">
      <c r="A332" s="50"/>
      <c r="B332" s="50"/>
      <c r="C332" s="50"/>
      <c r="D332" s="50"/>
      <c r="E332" s="50"/>
      <c r="F332" s="50"/>
      <c r="G332" s="50"/>
      <c r="H332" s="50"/>
    </row>
    <row r="333" spans="1:8" ht="18" customHeight="1" x14ac:dyDescent="0.2">
      <c r="A333" s="70"/>
      <c r="B333" s="68" t="s">
        <v>10</v>
      </c>
      <c r="C333" s="70" t="s">
        <v>11</v>
      </c>
      <c r="D333" s="70" t="s">
        <v>12</v>
      </c>
      <c r="E333" s="69" t="s">
        <v>13</v>
      </c>
      <c r="F333" s="68" t="s">
        <v>14</v>
      </c>
      <c r="G333" s="68" t="s">
        <v>15</v>
      </c>
      <c r="H333" s="68" t="s">
        <v>17</v>
      </c>
    </row>
    <row r="334" spans="1:8" ht="26.1" customHeight="1" x14ac:dyDescent="0.2">
      <c r="A334" s="66" t="s">
        <v>175</v>
      </c>
      <c r="B334" s="67" t="s">
        <v>236</v>
      </c>
      <c r="C334" s="66" t="s">
        <v>23</v>
      </c>
      <c r="D334" s="66" t="s">
        <v>235</v>
      </c>
      <c r="E334" s="65" t="s">
        <v>154</v>
      </c>
      <c r="F334" s="64">
        <v>1</v>
      </c>
      <c r="G334" s="63">
        <v>0.14000000000000001</v>
      </c>
      <c r="H334" s="63">
        <v>0.14000000000000001</v>
      </c>
    </row>
    <row r="335" spans="1:8" ht="24" customHeight="1" x14ac:dyDescent="0.2">
      <c r="A335" s="56" t="s">
        <v>157</v>
      </c>
      <c r="B335" s="57" t="s">
        <v>234</v>
      </c>
      <c r="C335" s="56" t="s">
        <v>23</v>
      </c>
      <c r="D335" s="56" t="s">
        <v>233</v>
      </c>
      <c r="E335" s="55" t="s">
        <v>154</v>
      </c>
      <c r="F335" s="54">
        <v>5.8599999999999998E-3</v>
      </c>
      <c r="G335" s="53">
        <v>23.93</v>
      </c>
      <c r="H335" s="53">
        <v>0.14000000000000001</v>
      </c>
    </row>
    <row r="336" spans="1:8" ht="25.5" x14ac:dyDescent="0.2">
      <c r="A336" s="52"/>
      <c r="B336" s="52"/>
      <c r="C336" s="52"/>
      <c r="D336" s="52"/>
      <c r="E336" s="52" t="s">
        <v>153</v>
      </c>
      <c r="F336" s="51">
        <v>0</v>
      </c>
      <c r="G336" s="52" t="s">
        <v>152</v>
      </c>
      <c r="H336" s="51">
        <v>0.14000000000000001</v>
      </c>
    </row>
    <row r="337" spans="1:8" ht="15" thickBot="1" x14ac:dyDescent="0.25">
      <c r="A337" s="52"/>
      <c r="B337" s="52"/>
      <c r="C337" s="52"/>
      <c r="D337" s="52"/>
      <c r="E337" s="52"/>
      <c r="F337" s="91" t="s">
        <v>151</v>
      </c>
      <c r="G337" s="91"/>
      <c r="H337" s="51">
        <v>0.17</v>
      </c>
    </row>
    <row r="338" spans="1:8" ht="0.95" customHeight="1" thickTop="1" x14ac:dyDescent="0.2">
      <c r="A338" s="50"/>
      <c r="B338" s="50"/>
      <c r="C338" s="50"/>
      <c r="D338" s="50"/>
      <c r="E338" s="50"/>
      <c r="F338" s="50"/>
      <c r="G338" s="50"/>
      <c r="H338" s="50"/>
    </row>
    <row r="339" spans="1:8" ht="18" customHeight="1" x14ac:dyDescent="0.2">
      <c r="A339" s="70"/>
      <c r="B339" s="68" t="s">
        <v>10</v>
      </c>
      <c r="C339" s="70" t="s">
        <v>11</v>
      </c>
      <c r="D339" s="70" t="s">
        <v>12</v>
      </c>
      <c r="E339" s="69" t="s">
        <v>13</v>
      </c>
      <c r="F339" s="68" t="s">
        <v>14</v>
      </c>
      <c r="G339" s="68" t="s">
        <v>15</v>
      </c>
      <c r="H339" s="68" t="s">
        <v>17</v>
      </c>
    </row>
    <row r="340" spans="1:8" ht="39" customHeight="1" x14ac:dyDescent="0.2">
      <c r="A340" s="66" t="s">
        <v>175</v>
      </c>
      <c r="B340" s="67" t="s">
        <v>230</v>
      </c>
      <c r="C340" s="66" t="s">
        <v>23</v>
      </c>
      <c r="D340" s="66" t="s">
        <v>229</v>
      </c>
      <c r="E340" s="65" t="s">
        <v>154</v>
      </c>
      <c r="F340" s="64">
        <v>1</v>
      </c>
      <c r="G340" s="63">
        <v>0.18</v>
      </c>
      <c r="H340" s="63">
        <v>0.18</v>
      </c>
    </row>
    <row r="341" spans="1:8" ht="26.1" customHeight="1" x14ac:dyDescent="0.2">
      <c r="A341" s="56" t="s">
        <v>157</v>
      </c>
      <c r="B341" s="57" t="s">
        <v>228</v>
      </c>
      <c r="C341" s="56" t="s">
        <v>23</v>
      </c>
      <c r="D341" s="56" t="s">
        <v>227</v>
      </c>
      <c r="E341" s="55" t="s">
        <v>154</v>
      </c>
      <c r="F341" s="54">
        <v>9.5700000000000004E-3</v>
      </c>
      <c r="G341" s="53">
        <v>19.239999999999998</v>
      </c>
      <c r="H341" s="53">
        <v>0.18</v>
      </c>
    </row>
    <row r="342" spans="1:8" ht="25.5" x14ac:dyDescent="0.2">
      <c r="A342" s="52"/>
      <c r="B342" s="52"/>
      <c r="C342" s="52"/>
      <c r="D342" s="52"/>
      <c r="E342" s="52" t="s">
        <v>153</v>
      </c>
      <c r="F342" s="51">
        <v>0</v>
      </c>
      <c r="G342" s="52" t="s">
        <v>152</v>
      </c>
      <c r="H342" s="51">
        <v>0.18</v>
      </c>
    </row>
    <row r="343" spans="1:8" ht="15" thickBot="1" x14ac:dyDescent="0.25">
      <c r="A343" s="52"/>
      <c r="B343" s="52"/>
      <c r="C343" s="52"/>
      <c r="D343" s="52"/>
      <c r="E343" s="52"/>
      <c r="F343" s="91" t="s">
        <v>151</v>
      </c>
      <c r="G343" s="91"/>
      <c r="H343" s="51">
        <v>0.22</v>
      </c>
    </row>
    <row r="344" spans="1:8" ht="0.95" customHeight="1" thickTop="1" x14ac:dyDescent="0.2">
      <c r="A344" s="50"/>
      <c r="B344" s="50"/>
      <c r="C344" s="50"/>
      <c r="D344" s="50"/>
      <c r="E344" s="50"/>
      <c r="F344" s="50"/>
      <c r="G344" s="50"/>
      <c r="H344" s="50"/>
    </row>
    <row r="345" spans="1:8" ht="18" customHeight="1" x14ac:dyDescent="0.2">
      <c r="A345" s="70"/>
      <c r="B345" s="68" t="s">
        <v>10</v>
      </c>
      <c r="C345" s="70" t="s">
        <v>11</v>
      </c>
      <c r="D345" s="70" t="s">
        <v>12</v>
      </c>
      <c r="E345" s="69" t="s">
        <v>13</v>
      </c>
      <c r="F345" s="68" t="s">
        <v>14</v>
      </c>
      <c r="G345" s="68" t="s">
        <v>15</v>
      </c>
      <c r="H345" s="68" t="s">
        <v>17</v>
      </c>
    </row>
    <row r="346" spans="1:8" ht="26.1" customHeight="1" x14ac:dyDescent="0.2">
      <c r="A346" s="66" t="s">
        <v>175</v>
      </c>
      <c r="B346" s="67" t="s">
        <v>224</v>
      </c>
      <c r="C346" s="66" t="s">
        <v>23</v>
      </c>
      <c r="D346" s="66" t="s">
        <v>223</v>
      </c>
      <c r="E346" s="65" t="s">
        <v>154</v>
      </c>
      <c r="F346" s="64">
        <v>1</v>
      </c>
      <c r="G346" s="63">
        <v>0.39</v>
      </c>
      <c r="H346" s="63">
        <v>0.39</v>
      </c>
    </row>
    <row r="347" spans="1:8" ht="24" customHeight="1" x14ac:dyDescent="0.2">
      <c r="A347" s="56" t="s">
        <v>157</v>
      </c>
      <c r="B347" s="57" t="s">
        <v>222</v>
      </c>
      <c r="C347" s="56" t="s">
        <v>23</v>
      </c>
      <c r="D347" s="56" t="s">
        <v>221</v>
      </c>
      <c r="E347" s="55" t="s">
        <v>154</v>
      </c>
      <c r="F347" s="54">
        <v>1.328E-2</v>
      </c>
      <c r="G347" s="53">
        <v>29.42</v>
      </c>
      <c r="H347" s="53">
        <v>0.39</v>
      </c>
    </row>
    <row r="348" spans="1:8" ht="25.5" x14ac:dyDescent="0.2">
      <c r="A348" s="52"/>
      <c r="B348" s="52"/>
      <c r="C348" s="52"/>
      <c r="D348" s="52"/>
      <c r="E348" s="52" t="s">
        <v>153</v>
      </c>
      <c r="F348" s="51">
        <v>0</v>
      </c>
      <c r="G348" s="52" t="s">
        <v>152</v>
      </c>
      <c r="H348" s="51">
        <v>0.39</v>
      </c>
    </row>
    <row r="349" spans="1:8" ht="15" thickBot="1" x14ac:dyDescent="0.25">
      <c r="A349" s="52"/>
      <c r="B349" s="52"/>
      <c r="C349" s="52"/>
      <c r="D349" s="52"/>
      <c r="E349" s="52"/>
      <c r="F349" s="91" t="s">
        <v>151</v>
      </c>
      <c r="G349" s="91"/>
      <c r="H349" s="51">
        <v>0.48</v>
      </c>
    </row>
    <row r="350" spans="1:8" ht="0.95" customHeight="1" thickTop="1" x14ac:dyDescent="0.2">
      <c r="A350" s="50"/>
      <c r="B350" s="50"/>
      <c r="C350" s="50"/>
      <c r="D350" s="50"/>
      <c r="E350" s="50"/>
      <c r="F350" s="50"/>
      <c r="G350" s="50"/>
      <c r="H350" s="50"/>
    </row>
    <row r="351" spans="1:8" ht="18" customHeight="1" x14ac:dyDescent="0.2">
      <c r="A351" s="70"/>
      <c r="B351" s="68" t="s">
        <v>10</v>
      </c>
      <c r="C351" s="70" t="s">
        <v>11</v>
      </c>
      <c r="D351" s="70" t="s">
        <v>12</v>
      </c>
      <c r="E351" s="69" t="s">
        <v>13</v>
      </c>
      <c r="F351" s="68" t="s">
        <v>14</v>
      </c>
      <c r="G351" s="68" t="s">
        <v>15</v>
      </c>
      <c r="H351" s="68" t="s">
        <v>17</v>
      </c>
    </row>
    <row r="352" spans="1:8" ht="26.1" customHeight="1" x14ac:dyDescent="0.2">
      <c r="A352" s="66" t="s">
        <v>175</v>
      </c>
      <c r="B352" s="67" t="s">
        <v>218</v>
      </c>
      <c r="C352" s="66" t="s">
        <v>23</v>
      </c>
      <c r="D352" s="66" t="s">
        <v>217</v>
      </c>
      <c r="E352" s="65" t="s">
        <v>154</v>
      </c>
      <c r="F352" s="64">
        <v>1</v>
      </c>
      <c r="G352" s="63">
        <v>0.35</v>
      </c>
      <c r="H352" s="63">
        <v>0.35</v>
      </c>
    </row>
    <row r="353" spans="1:8" ht="24" customHeight="1" x14ac:dyDescent="0.2">
      <c r="A353" s="56" t="s">
        <v>157</v>
      </c>
      <c r="B353" s="57" t="s">
        <v>216</v>
      </c>
      <c r="C353" s="56" t="s">
        <v>23</v>
      </c>
      <c r="D353" s="56" t="s">
        <v>215</v>
      </c>
      <c r="E353" s="55" t="s">
        <v>154</v>
      </c>
      <c r="F353" s="54">
        <v>1.8849999999999999E-2</v>
      </c>
      <c r="G353" s="53">
        <v>18.93</v>
      </c>
      <c r="H353" s="53">
        <v>0.35</v>
      </c>
    </row>
    <row r="354" spans="1:8" ht="25.5" x14ac:dyDescent="0.2">
      <c r="A354" s="52"/>
      <c r="B354" s="52"/>
      <c r="C354" s="52"/>
      <c r="D354" s="52"/>
      <c r="E354" s="52" t="s">
        <v>153</v>
      </c>
      <c r="F354" s="51">
        <v>0</v>
      </c>
      <c r="G354" s="52" t="s">
        <v>152</v>
      </c>
      <c r="H354" s="51">
        <v>0.35</v>
      </c>
    </row>
    <row r="355" spans="1:8" ht="15" thickBot="1" x14ac:dyDescent="0.25">
      <c r="A355" s="52"/>
      <c r="B355" s="52"/>
      <c r="C355" s="52"/>
      <c r="D355" s="52"/>
      <c r="E355" s="52"/>
      <c r="F355" s="91" t="s">
        <v>151</v>
      </c>
      <c r="G355" s="91"/>
      <c r="H355" s="51">
        <v>0.43</v>
      </c>
    </row>
    <row r="356" spans="1:8" ht="0.95" customHeight="1" thickTop="1" x14ac:dyDescent="0.2">
      <c r="A356" s="50"/>
      <c r="B356" s="50"/>
      <c r="C356" s="50"/>
      <c r="D356" s="50"/>
      <c r="E356" s="50"/>
      <c r="F356" s="50"/>
      <c r="G356" s="50"/>
      <c r="H356" s="50"/>
    </row>
    <row r="357" spans="1:8" ht="18" customHeight="1" x14ac:dyDescent="0.2">
      <c r="A357" s="70"/>
      <c r="B357" s="68" t="s">
        <v>10</v>
      </c>
      <c r="C357" s="70" t="s">
        <v>11</v>
      </c>
      <c r="D357" s="70" t="s">
        <v>12</v>
      </c>
      <c r="E357" s="69" t="s">
        <v>13</v>
      </c>
      <c r="F357" s="68" t="s">
        <v>14</v>
      </c>
      <c r="G357" s="68" t="s">
        <v>15</v>
      </c>
      <c r="H357" s="68" t="s">
        <v>17</v>
      </c>
    </row>
    <row r="358" spans="1:8" ht="26.1" customHeight="1" x14ac:dyDescent="0.2">
      <c r="A358" s="66" t="s">
        <v>175</v>
      </c>
      <c r="B358" s="67" t="s">
        <v>208</v>
      </c>
      <c r="C358" s="66" t="s">
        <v>23</v>
      </c>
      <c r="D358" s="66" t="s">
        <v>207</v>
      </c>
      <c r="E358" s="65" t="s">
        <v>154</v>
      </c>
      <c r="F358" s="64">
        <v>1</v>
      </c>
      <c r="G358" s="63">
        <v>0.46</v>
      </c>
      <c r="H358" s="63">
        <v>0.46</v>
      </c>
    </row>
    <row r="359" spans="1:8" ht="24" customHeight="1" x14ac:dyDescent="0.2">
      <c r="A359" s="56" t="s">
        <v>157</v>
      </c>
      <c r="B359" s="57" t="s">
        <v>206</v>
      </c>
      <c r="C359" s="56" t="s">
        <v>23</v>
      </c>
      <c r="D359" s="56" t="s">
        <v>205</v>
      </c>
      <c r="E359" s="55" t="s">
        <v>154</v>
      </c>
      <c r="F359" s="54">
        <v>2.4420000000000001E-2</v>
      </c>
      <c r="G359" s="53">
        <v>18.850000000000001</v>
      </c>
      <c r="H359" s="53">
        <v>0.46</v>
      </c>
    </row>
    <row r="360" spans="1:8" ht="25.5" x14ac:dyDescent="0.2">
      <c r="A360" s="52"/>
      <c r="B360" s="52"/>
      <c r="C360" s="52"/>
      <c r="D360" s="52"/>
      <c r="E360" s="52" t="s">
        <v>153</v>
      </c>
      <c r="F360" s="51">
        <v>0</v>
      </c>
      <c r="G360" s="52" t="s">
        <v>152</v>
      </c>
      <c r="H360" s="51">
        <v>0.46</v>
      </c>
    </row>
    <row r="361" spans="1:8" ht="15" thickBot="1" x14ac:dyDescent="0.25">
      <c r="A361" s="52"/>
      <c r="B361" s="52"/>
      <c r="C361" s="52"/>
      <c r="D361" s="52"/>
      <c r="E361" s="52"/>
      <c r="F361" s="91" t="s">
        <v>151</v>
      </c>
      <c r="G361" s="91"/>
      <c r="H361" s="51">
        <v>0.56999999999999995</v>
      </c>
    </row>
    <row r="362" spans="1:8" ht="0.95" customHeight="1" thickTop="1" x14ac:dyDescent="0.2">
      <c r="A362" s="50"/>
      <c r="B362" s="50"/>
      <c r="C362" s="50"/>
      <c r="D362" s="50"/>
      <c r="E362" s="50"/>
      <c r="F362" s="50"/>
      <c r="G362" s="50"/>
      <c r="H362" s="50"/>
    </row>
    <row r="363" spans="1:8" ht="18" customHeight="1" x14ac:dyDescent="0.2">
      <c r="A363" s="70"/>
      <c r="B363" s="68" t="s">
        <v>10</v>
      </c>
      <c r="C363" s="70" t="s">
        <v>11</v>
      </c>
      <c r="D363" s="70" t="s">
        <v>12</v>
      </c>
      <c r="E363" s="69" t="s">
        <v>13</v>
      </c>
      <c r="F363" s="68" t="s">
        <v>14</v>
      </c>
      <c r="G363" s="68" t="s">
        <v>15</v>
      </c>
      <c r="H363" s="68" t="s">
        <v>17</v>
      </c>
    </row>
    <row r="364" spans="1:8" ht="26.1" customHeight="1" x14ac:dyDescent="0.2">
      <c r="A364" s="66" t="s">
        <v>175</v>
      </c>
      <c r="B364" s="67" t="s">
        <v>200</v>
      </c>
      <c r="C364" s="66" t="s">
        <v>23</v>
      </c>
      <c r="D364" s="66" t="s">
        <v>199</v>
      </c>
      <c r="E364" s="65" t="s">
        <v>154</v>
      </c>
      <c r="F364" s="64">
        <v>1</v>
      </c>
      <c r="G364" s="63">
        <v>0.34</v>
      </c>
      <c r="H364" s="63">
        <v>0.34</v>
      </c>
    </row>
    <row r="365" spans="1:8" ht="24" customHeight="1" x14ac:dyDescent="0.2">
      <c r="A365" s="56" t="s">
        <v>157</v>
      </c>
      <c r="B365" s="57" t="s">
        <v>198</v>
      </c>
      <c r="C365" s="56" t="s">
        <v>23</v>
      </c>
      <c r="D365" s="56" t="s">
        <v>197</v>
      </c>
      <c r="E365" s="55" t="s">
        <v>154</v>
      </c>
      <c r="F365" s="54">
        <v>1.6990000000000002E-2</v>
      </c>
      <c r="G365" s="53">
        <v>20.43</v>
      </c>
      <c r="H365" s="53">
        <v>0.34</v>
      </c>
    </row>
    <row r="366" spans="1:8" ht="25.5" x14ac:dyDescent="0.2">
      <c r="A366" s="52"/>
      <c r="B366" s="52"/>
      <c r="C366" s="52"/>
      <c r="D366" s="52"/>
      <c r="E366" s="52" t="s">
        <v>153</v>
      </c>
      <c r="F366" s="51">
        <v>0</v>
      </c>
      <c r="G366" s="52" t="s">
        <v>152</v>
      </c>
      <c r="H366" s="51">
        <v>0.34</v>
      </c>
    </row>
    <row r="367" spans="1:8" ht="15" thickBot="1" x14ac:dyDescent="0.25">
      <c r="A367" s="52"/>
      <c r="B367" s="52"/>
      <c r="C367" s="52"/>
      <c r="D367" s="52"/>
      <c r="E367" s="52"/>
      <c r="F367" s="91" t="s">
        <v>151</v>
      </c>
      <c r="G367" s="91"/>
      <c r="H367" s="51">
        <v>0.42</v>
      </c>
    </row>
    <row r="368" spans="1:8" ht="0.95" customHeight="1" thickTop="1" x14ac:dyDescent="0.2">
      <c r="A368" s="50"/>
      <c r="B368" s="50"/>
      <c r="C368" s="50"/>
      <c r="D368" s="50"/>
      <c r="E368" s="50"/>
      <c r="F368" s="50"/>
      <c r="G368" s="50"/>
      <c r="H368" s="50"/>
    </row>
    <row r="369" spans="1:8" ht="18" customHeight="1" x14ac:dyDescent="0.2">
      <c r="A369" s="70"/>
      <c r="B369" s="68" t="s">
        <v>10</v>
      </c>
      <c r="C369" s="70" t="s">
        <v>11</v>
      </c>
      <c r="D369" s="70" t="s">
        <v>12</v>
      </c>
      <c r="E369" s="69" t="s">
        <v>13</v>
      </c>
      <c r="F369" s="68" t="s">
        <v>14</v>
      </c>
      <c r="G369" s="68" t="s">
        <v>15</v>
      </c>
      <c r="H369" s="68" t="s">
        <v>17</v>
      </c>
    </row>
    <row r="370" spans="1:8" ht="26.1" customHeight="1" x14ac:dyDescent="0.2">
      <c r="A370" s="66" t="s">
        <v>175</v>
      </c>
      <c r="B370" s="67" t="s">
        <v>183</v>
      </c>
      <c r="C370" s="66" t="s">
        <v>23</v>
      </c>
      <c r="D370" s="66" t="s">
        <v>182</v>
      </c>
      <c r="E370" s="65" t="s">
        <v>154</v>
      </c>
      <c r="F370" s="64">
        <v>1</v>
      </c>
      <c r="G370" s="63">
        <v>0.33</v>
      </c>
      <c r="H370" s="63">
        <v>0.33</v>
      </c>
    </row>
    <row r="371" spans="1:8" ht="24" customHeight="1" x14ac:dyDescent="0.2">
      <c r="A371" s="56" t="s">
        <v>157</v>
      </c>
      <c r="B371" s="57" t="s">
        <v>181</v>
      </c>
      <c r="C371" s="56" t="s">
        <v>23</v>
      </c>
      <c r="D371" s="56" t="s">
        <v>180</v>
      </c>
      <c r="E371" s="55" t="s">
        <v>154</v>
      </c>
      <c r="F371" s="54">
        <v>2.4420000000000001E-2</v>
      </c>
      <c r="G371" s="53">
        <v>13.9</v>
      </c>
      <c r="H371" s="53">
        <v>0.33</v>
      </c>
    </row>
    <row r="372" spans="1:8" ht="25.5" x14ac:dyDescent="0.2">
      <c r="A372" s="52"/>
      <c r="B372" s="52"/>
      <c r="C372" s="52"/>
      <c r="D372" s="52"/>
      <c r="E372" s="52" t="s">
        <v>153</v>
      </c>
      <c r="F372" s="51">
        <v>0</v>
      </c>
      <c r="G372" s="52" t="s">
        <v>152</v>
      </c>
      <c r="H372" s="51">
        <v>0.33</v>
      </c>
    </row>
    <row r="373" spans="1:8" ht="15" thickBot="1" x14ac:dyDescent="0.25">
      <c r="A373" s="52"/>
      <c r="B373" s="52"/>
      <c r="C373" s="52"/>
      <c r="D373" s="52"/>
      <c r="E373" s="52"/>
      <c r="F373" s="91" t="s">
        <v>151</v>
      </c>
      <c r="G373" s="91"/>
      <c r="H373" s="51">
        <v>0.41</v>
      </c>
    </row>
    <row r="374" spans="1:8" ht="0.95" customHeight="1" thickTop="1" x14ac:dyDescent="0.2">
      <c r="A374" s="50"/>
      <c r="B374" s="50"/>
      <c r="C374" s="50"/>
      <c r="D374" s="50"/>
      <c r="E374" s="50"/>
      <c r="F374" s="50"/>
      <c r="G374" s="50"/>
      <c r="H374" s="50"/>
    </row>
    <row r="375" spans="1:8" ht="18" customHeight="1" x14ac:dyDescent="0.2">
      <c r="A375" s="70"/>
      <c r="B375" s="68" t="s">
        <v>10</v>
      </c>
      <c r="C375" s="70" t="s">
        <v>11</v>
      </c>
      <c r="D375" s="70" t="s">
        <v>12</v>
      </c>
      <c r="E375" s="69" t="s">
        <v>13</v>
      </c>
      <c r="F375" s="68" t="s">
        <v>14</v>
      </c>
      <c r="G375" s="68" t="s">
        <v>15</v>
      </c>
      <c r="H375" s="68" t="s">
        <v>17</v>
      </c>
    </row>
    <row r="376" spans="1:8" ht="26.1" customHeight="1" x14ac:dyDescent="0.2">
      <c r="A376" s="66" t="s">
        <v>175</v>
      </c>
      <c r="B376" s="67" t="s">
        <v>171</v>
      </c>
      <c r="C376" s="66" t="s">
        <v>23</v>
      </c>
      <c r="D376" s="66" t="s">
        <v>170</v>
      </c>
      <c r="E376" s="65" t="s">
        <v>154</v>
      </c>
      <c r="F376" s="64">
        <v>1</v>
      </c>
      <c r="G376" s="63">
        <v>0.24</v>
      </c>
      <c r="H376" s="63">
        <v>0.24</v>
      </c>
    </row>
    <row r="377" spans="1:8" ht="24" customHeight="1" x14ac:dyDescent="0.2">
      <c r="A377" s="56" t="s">
        <v>157</v>
      </c>
      <c r="B377" s="57" t="s">
        <v>169</v>
      </c>
      <c r="C377" s="56" t="s">
        <v>23</v>
      </c>
      <c r="D377" s="56" t="s">
        <v>168</v>
      </c>
      <c r="E377" s="55" t="s">
        <v>154</v>
      </c>
      <c r="F377" s="54">
        <v>1.328E-2</v>
      </c>
      <c r="G377" s="53">
        <v>18.61</v>
      </c>
      <c r="H377" s="53">
        <v>0.24</v>
      </c>
    </row>
    <row r="378" spans="1:8" ht="25.5" x14ac:dyDescent="0.2">
      <c r="A378" s="52"/>
      <c r="B378" s="52"/>
      <c r="C378" s="52"/>
      <c r="D378" s="52"/>
      <c r="E378" s="52" t="s">
        <v>153</v>
      </c>
      <c r="F378" s="51">
        <v>0</v>
      </c>
      <c r="G378" s="52" t="s">
        <v>152</v>
      </c>
      <c r="H378" s="51">
        <v>0.24</v>
      </c>
    </row>
    <row r="379" spans="1:8" ht="15" thickBot="1" x14ac:dyDescent="0.25">
      <c r="A379" s="52"/>
      <c r="B379" s="52"/>
      <c r="C379" s="52"/>
      <c r="D379" s="52"/>
      <c r="E379" s="52"/>
      <c r="F379" s="91" t="s">
        <v>151</v>
      </c>
      <c r="G379" s="91"/>
      <c r="H379" s="51">
        <v>0.3</v>
      </c>
    </row>
    <row r="380" spans="1:8" ht="0.95" customHeight="1" thickTop="1" x14ac:dyDescent="0.2">
      <c r="A380" s="50"/>
      <c r="B380" s="50"/>
      <c r="C380" s="50"/>
      <c r="D380" s="50"/>
      <c r="E380" s="50"/>
      <c r="F380" s="50"/>
      <c r="G380" s="50"/>
      <c r="H380" s="50"/>
    </row>
    <row r="381" spans="1:8" ht="18" customHeight="1" x14ac:dyDescent="0.2">
      <c r="A381" s="70"/>
      <c r="B381" s="68" t="s">
        <v>10</v>
      </c>
      <c r="C381" s="70" t="s">
        <v>11</v>
      </c>
      <c r="D381" s="70" t="s">
        <v>12</v>
      </c>
      <c r="E381" s="69" t="s">
        <v>13</v>
      </c>
      <c r="F381" s="68" t="s">
        <v>14</v>
      </c>
      <c r="G381" s="68" t="s">
        <v>15</v>
      </c>
      <c r="H381" s="68" t="s">
        <v>17</v>
      </c>
    </row>
    <row r="382" spans="1:8" ht="26.1" customHeight="1" x14ac:dyDescent="0.2">
      <c r="A382" s="66" t="s">
        <v>175</v>
      </c>
      <c r="B382" s="67" t="s">
        <v>313</v>
      </c>
      <c r="C382" s="66" t="s">
        <v>23</v>
      </c>
      <c r="D382" s="66" t="s">
        <v>312</v>
      </c>
      <c r="E382" s="65" t="s">
        <v>154</v>
      </c>
      <c r="F382" s="64">
        <v>1</v>
      </c>
      <c r="G382" s="63">
        <v>24.24</v>
      </c>
      <c r="H382" s="63">
        <v>24.24</v>
      </c>
    </row>
    <row r="383" spans="1:8" ht="26.1" customHeight="1" x14ac:dyDescent="0.2">
      <c r="A383" s="61" t="s">
        <v>172</v>
      </c>
      <c r="B383" s="62" t="s">
        <v>311</v>
      </c>
      <c r="C383" s="61" t="s">
        <v>23</v>
      </c>
      <c r="D383" s="61" t="s">
        <v>310</v>
      </c>
      <c r="E383" s="60" t="s">
        <v>154</v>
      </c>
      <c r="F383" s="59">
        <v>1</v>
      </c>
      <c r="G383" s="58">
        <v>0.37</v>
      </c>
      <c r="H383" s="58">
        <v>0.37</v>
      </c>
    </row>
    <row r="384" spans="1:8" ht="24" customHeight="1" x14ac:dyDescent="0.2">
      <c r="A384" s="56" t="s">
        <v>157</v>
      </c>
      <c r="B384" s="57" t="s">
        <v>309</v>
      </c>
      <c r="C384" s="56" t="s">
        <v>23</v>
      </c>
      <c r="D384" s="56" t="s">
        <v>308</v>
      </c>
      <c r="E384" s="55" t="s">
        <v>154</v>
      </c>
      <c r="F384" s="54">
        <v>1</v>
      </c>
      <c r="G384" s="53">
        <v>18.14</v>
      </c>
      <c r="H384" s="53">
        <v>18.14</v>
      </c>
    </row>
    <row r="385" spans="1:8" ht="26.1" customHeight="1" x14ac:dyDescent="0.2">
      <c r="A385" s="56" t="s">
        <v>157</v>
      </c>
      <c r="B385" s="57" t="s">
        <v>167</v>
      </c>
      <c r="C385" s="56" t="s">
        <v>23</v>
      </c>
      <c r="D385" s="56" t="s">
        <v>166</v>
      </c>
      <c r="E385" s="55" t="s">
        <v>154</v>
      </c>
      <c r="F385" s="54">
        <v>1</v>
      </c>
      <c r="G385" s="53">
        <v>2.4</v>
      </c>
      <c r="H385" s="53">
        <v>2.4</v>
      </c>
    </row>
    <row r="386" spans="1:8" ht="26.1" customHeight="1" x14ac:dyDescent="0.2">
      <c r="A386" s="56" t="s">
        <v>157</v>
      </c>
      <c r="B386" s="57" t="s">
        <v>165</v>
      </c>
      <c r="C386" s="56" t="s">
        <v>23</v>
      </c>
      <c r="D386" s="56" t="s">
        <v>164</v>
      </c>
      <c r="E386" s="55" t="s">
        <v>154</v>
      </c>
      <c r="F386" s="54">
        <v>1</v>
      </c>
      <c r="G386" s="53">
        <v>0.57999999999999996</v>
      </c>
      <c r="H386" s="53">
        <v>0.57999999999999996</v>
      </c>
    </row>
    <row r="387" spans="1:8" ht="26.1" customHeight="1" x14ac:dyDescent="0.2">
      <c r="A387" s="56" t="s">
        <v>157</v>
      </c>
      <c r="B387" s="57" t="s">
        <v>163</v>
      </c>
      <c r="C387" s="56" t="s">
        <v>23</v>
      </c>
      <c r="D387" s="56" t="s">
        <v>162</v>
      </c>
      <c r="E387" s="55" t="s">
        <v>154</v>
      </c>
      <c r="F387" s="54">
        <v>1</v>
      </c>
      <c r="G387" s="53">
        <v>1.34</v>
      </c>
      <c r="H387" s="53">
        <v>1.34</v>
      </c>
    </row>
    <row r="388" spans="1:8" ht="26.1" customHeight="1" x14ac:dyDescent="0.2">
      <c r="A388" s="56" t="s">
        <v>157</v>
      </c>
      <c r="B388" s="57" t="s">
        <v>161</v>
      </c>
      <c r="C388" s="56" t="s">
        <v>23</v>
      </c>
      <c r="D388" s="56" t="s">
        <v>160</v>
      </c>
      <c r="E388" s="55" t="s">
        <v>154</v>
      </c>
      <c r="F388" s="54">
        <v>1</v>
      </c>
      <c r="G388" s="53">
        <v>0.04</v>
      </c>
      <c r="H388" s="53">
        <v>0.04</v>
      </c>
    </row>
    <row r="389" spans="1:8" ht="26.1" customHeight="1" x14ac:dyDescent="0.2">
      <c r="A389" s="56" t="s">
        <v>157</v>
      </c>
      <c r="B389" s="57" t="s">
        <v>307</v>
      </c>
      <c r="C389" s="56" t="s">
        <v>23</v>
      </c>
      <c r="D389" s="56" t="s">
        <v>306</v>
      </c>
      <c r="E389" s="55" t="s">
        <v>154</v>
      </c>
      <c r="F389" s="54">
        <v>1</v>
      </c>
      <c r="G389" s="53">
        <v>0.31</v>
      </c>
      <c r="H389" s="53">
        <v>0.31</v>
      </c>
    </row>
    <row r="390" spans="1:8" ht="26.1" customHeight="1" x14ac:dyDescent="0.2">
      <c r="A390" s="56" t="s">
        <v>157</v>
      </c>
      <c r="B390" s="57" t="s">
        <v>305</v>
      </c>
      <c r="C390" s="56" t="s">
        <v>23</v>
      </c>
      <c r="D390" s="56" t="s">
        <v>304</v>
      </c>
      <c r="E390" s="55" t="s">
        <v>154</v>
      </c>
      <c r="F390" s="54">
        <v>1</v>
      </c>
      <c r="G390" s="53">
        <v>1.06</v>
      </c>
      <c r="H390" s="53">
        <v>1.06</v>
      </c>
    </row>
    <row r="391" spans="1:8" ht="25.5" x14ac:dyDescent="0.2">
      <c r="A391" s="52"/>
      <c r="B391" s="52"/>
      <c r="C391" s="52"/>
      <c r="D391" s="52"/>
      <c r="E391" s="52" t="s">
        <v>153</v>
      </c>
      <c r="F391" s="51">
        <v>0</v>
      </c>
      <c r="G391" s="52" t="s">
        <v>152</v>
      </c>
      <c r="H391" s="51">
        <v>18.510000000000002</v>
      </c>
    </row>
    <row r="392" spans="1:8" ht="15" thickBot="1" x14ac:dyDescent="0.25">
      <c r="A392" s="52"/>
      <c r="B392" s="52"/>
      <c r="C392" s="52"/>
      <c r="D392" s="52"/>
      <c r="E392" s="52"/>
      <c r="F392" s="91" t="s">
        <v>151</v>
      </c>
      <c r="G392" s="91"/>
      <c r="H392" s="51">
        <v>30.3</v>
      </c>
    </row>
    <row r="393" spans="1:8" ht="0.95" customHeight="1" thickTop="1" x14ac:dyDescent="0.2">
      <c r="A393" s="50"/>
      <c r="B393" s="50"/>
      <c r="C393" s="50"/>
      <c r="D393" s="50"/>
      <c r="E393" s="50"/>
      <c r="F393" s="50"/>
      <c r="G393" s="50"/>
      <c r="H393" s="50"/>
    </row>
    <row r="394" spans="1:8" ht="18" customHeight="1" x14ac:dyDescent="0.2">
      <c r="A394" s="70"/>
      <c r="B394" s="68" t="s">
        <v>10</v>
      </c>
      <c r="C394" s="70" t="s">
        <v>11</v>
      </c>
      <c r="D394" s="70" t="s">
        <v>12</v>
      </c>
      <c r="E394" s="69" t="s">
        <v>13</v>
      </c>
      <c r="F394" s="68" t="s">
        <v>14</v>
      </c>
      <c r="G394" s="68" t="s">
        <v>15</v>
      </c>
      <c r="H394" s="68" t="s">
        <v>17</v>
      </c>
    </row>
    <row r="395" spans="1:8" ht="26.1" customHeight="1" x14ac:dyDescent="0.2">
      <c r="A395" s="66" t="s">
        <v>175</v>
      </c>
      <c r="B395" s="67" t="s">
        <v>303</v>
      </c>
      <c r="C395" s="66" t="s">
        <v>23</v>
      </c>
      <c r="D395" s="66" t="s">
        <v>302</v>
      </c>
      <c r="E395" s="65" t="s">
        <v>29</v>
      </c>
      <c r="F395" s="64">
        <v>1</v>
      </c>
      <c r="G395" s="63">
        <v>7263.69</v>
      </c>
      <c r="H395" s="63">
        <v>7263.69</v>
      </c>
    </row>
    <row r="396" spans="1:8" ht="26.1" customHeight="1" x14ac:dyDescent="0.2">
      <c r="A396" s="61" t="s">
        <v>172</v>
      </c>
      <c r="B396" s="62" t="s">
        <v>301</v>
      </c>
      <c r="C396" s="61" t="s">
        <v>23</v>
      </c>
      <c r="D396" s="61" t="s">
        <v>300</v>
      </c>
      <c r="E396" s="60" t="s">
        <v>29</v>
      </c>
      <c r="F396" s="59">
        <v>1</v>
      </c>
      <c r="G396" s="58">
        <v>121.03</v>
      </c>
      <c r="H396" s="58">
        <v>121.03</v>
      </c>
    </row>
    <row r="397" spans="1:8" ht="24" customHeight="1" x14ac:dyDescent="0.2">
      <c r="A397" s="56" t="s">
        <v>157</v>
      </c>
      <c r="B397" s="57" t="s">
        <v>299</v>
      </c>
      <c r="C397" s="56" t="s">
        <v>23</v>
      </c>
      <c r="D397" s="56" t="s">
        <v>298</v>
      </c>
      <c r="E397" s="55" t="s">
        <v>29</v>
      </c>
      <c r="F397" s="54">
        <v>1</v>
      </c>
      <c r="G397" s="53">
        <v>6628.38</v>
      </c>
      <c r="H397" s="53">
        <v>6628.38</v>
      </c>
    </row>
    <row r="398" spans="1:8" ht="26.1" customHeight="1" x14ac:dyDescent="0.2">
      <c r="A398" s="56" t="s">
        <v>157</v>
      </c>
      <c r="B398" s="57" t="s">
        <v>287</v>
      </c>
      <c r="C398" s="56" t="s">
        <v>23</v>
      </c>
      <c r="D398" s="56" t="s">
        <v>286</v>
      </c>
      <c r="E398" s="55" t="s">
        <v>29</v>
      </c>
      <c r="F398" s="54">
        <v>1</v>
      </c>
      <c r="G398" s="53">
        <v>252.08</v>
      </c>
      <c r="H398" s="53">
        <v>252.08</v>
      </c>
    </row>
    <row r="399" spans="1:8" ht="26.1" customHeight="1" x14ac:dyDescent="0.2">
      <c r="A399" s="56" t="s">
        <v>157</v>
      </c>
      <c r="B399" s="57" t="s">
        <v>285</v>
      </c>
      <c r="C399" s="56" t="s">
        <v>23</v>
      </c>
      <c r="D399" s="56" t="s">
        <v>284</v>
      </c>
      <c r="E399" s="55" t="s">
        <v>29</v>
      </c>
      <c r="F399" s="54">
        <v>1</v>
      </c>
      <c r="G399" s="53">
        <v>7.31</v>
      </c>
      <c r="H399" s="53">
        <v>7.31</v>
      </c>
    </row>
    <row r="400" spans="1:8" ht="26.1" customHeight="1" x14ac:dyDescent="0.2">
      <c r="A400" s="56" t="s">
        <v>157</v>
      </c>
      <c r="B400" s="57" t="s">
        <v>297</v>
      </c>
      <c r="C400" s="56" t="s">
        <v>23</v>
      </c>
      <c r="D400" s="56" t="s">
        <v>296</v>
      </c>
      <c r="E400" s="55" t="s">
        <v>29</v>
      </c>
      <c r="F400" s="54">
        <v>1</v>
      </c>
      <c r="G400" s="53">
        <v>18.73</v>
      </c>
      <c r="H400" s="53">
        <v>18.73</v>
      </c>
    </row>
    <row r="401" spans="1:8" ht="26.1" customHeight="1" x14ac:dyDescent="0.2">
      <c r="A401" s="56" t="s">
        <v>157</v>
      </c>
      <c r="B401" s="57" t="s">
        <v>295</v>
      </c>
      <c r="C401" s="56" t="s">
        <v>23</v>
      </c>
      <c r="D401" s="56" t="s">
        <v>294</v>
      </c>
      <c r="E401" s="55" t="s">
        <v>29</v>
      </c>
      <c r="F401" s="54">
        <v>1</v>
      </c>
      <c r="G401" s="53">
        <v>236.16</v>
      </c>
      <c r="H401" s="53">
        <v>236.16</v>
      </c>
    </row>
    <row r="402" spans="1:8" ht="25.5" x14ac:dyDescent="0.2">
      <c r="A402" s="52"/>
      <c r="B402" s="52"/>
      <c r="C402" s="52"/>
      <c r="D402" s="52"/>
      <c r="E402" s="52" t="s">
        <v>153</v>
      </c>
      <c r="F402" s="51">
        <v>0</v>
      </c>
      <c r="G402" s="52" t="s">
        <v>152</v>
      </c>
      <c r="H402" s="51">
        <v>6749.41</v>
      </c>
    </row>
    <row r="403" spans="1:8" ht="15" thickBot="1" x14ac:dyDescent="0.25">
      <c r="A403" s="52"/>
      <c r="B403" s="52"/>
      <c r="C403" s="52"/>
      <c r="D403" s="52"/>
      <c r="E403" s="52"/>
      <c r="F403" s="91" t="s">
        <v>151</v>
      </c>
      <c r="G403" s="91"/>
      <c r="H403" s="51">
        <v>9079.61</v>
      </c>
    </row>
    <row r="404" spans="1:8" ht="0.95" customHeight="1" thickTop="1" x14ac:dyDescent="0.2">
      <c r="A404" s="50"/>
      <c r="B404" s="50"/>
      <c r="C404" s="50"/>
      <c r="D404" s="50"/>
      <c r="E404" s="50"/>
      <c r="F404" s="50"/>
      <c r="G404" s="50"/>
      <c r="H404" s="50"/>
    </row>
    <row r="405" spans="1:8" ht="18" customHeight="1" x14ac:dyDescent="0.2">
      <c r="A405" s="70"/>
      <c r="B405" s="68" t="s">
        <v>10</v>
      </c>
      <c r="C405" s="70" t="s">
        <v>11</v>
      </c>
      <c r="D405" s="70" t="s">
        <v>12</v>
      </c>
      <c r="E405" s="69" t="s">
        <v>13</v>
      </c>
      <c r="F405" s="68" t="s">
        <v>14</v>
      </c>
      <c r="G405" s="68" t="s">
        <v>15</v>
      </c>
      <c r="H405" s="68" t="s">
        <v>17</v>
      </c>
    </row>
    <row r="406" spans="1:8" ht="26.1" customHeight="1" x14ac:dyDescent="0.2">
      <c r="A406" s="66" t="s">
        <v>175</v>
      </c>
      <c r="B406" s="67" t="s">
        <v>293</v>
      </c>
      <c r="C406" s="66" t="s">
        <v>23</v>
      </c>
      <c r="D406" s="66" t="s">
        <v>292</v>
      </c>
      <c r="E406" s="65" t="s">
        <v>29</v>
      </c>
      <c r="F406" s="64">
        <v>1</v>
      </c>
      <c r="G406" s="63">
        <v>21242.78</v>
      </c>
      <c r="H406" s="63">
        <v>21242.78</v>
      </c>
    </row>
    <row r="407" spans="1:8" ht="26.1" customHeight="1" x14ac:dyDescent="0.2">
      <c r="A407" s="61" t="s">
        <v>172</v>
      </c>
      <c r="B407" s="62" t="s">
        <v>291</v>
      </c>
      <c r="C407" s="61" t="s">
        <v>23</v>
      </c>
      <c r="D407" s="61" t="s">
        <v>290</v>
      </c>
      <c r="E407" s="60" t="s">
        <v>29</v>
      </c>
      <c r="F407" s="59">
        <v>1</v>
      </c>
      <c r="G407" s="58">
        <v>261.56</v>
      </c>
      <c r="H407" s="58">
        <v>261.56</v>
      </c>
    </row>
    <row r="408" spans="1:8" ht="24" customHeight="1" x14ac:dyDescent="0.2">
      <c r="A408" s="56" t="s">
        <v>157</v>
      </c>
      <c r="B408" s="57" t="s">
        <v>289</v>
      </c>
      <c r="C408" s="56" t="s">
        <v>23</v>
      </c>
      <c r="D408" s="56" t="s">
        <v>288</v>
      </c>
      <c r="E408" s="55" t="s">
        <v>29</v>
      </c>
      <c r="F408" s="54">
        <v>1</v>
      </c>
      <c r="G408" s="53">
        <v>20579.310000000001</v>
      </c>
      <c r="H408" s="53">
        <v>20579.310000000001</v>
      </c>
    </row>
    <row r="409" spans="1:8" ht="26.1" customHeight="1" x14ac:dyDescent="0.2">
      <c r="A409" s="56" t="s">
        <v>157</v>
      </c>
      <c r="B409" s="57" t="s">
        <v>287</v>
      </c>
      <c r="C409" s="56" t="s">
        <v>23</v>
      </c>
      <c r="D409" s="56" t="s">
        <v>286</v>
      </c>
      <c r="E409" s="55" t="s">
        <v>29</v>
      </c>
      <c r="F409" s="54">
        <v>1</v>
      </c>
      <c r="G409" s="53">
        <v>252.08</v>
      </c>
      <c r="H409" s="53">
        <v>252.08</v>
      </c>
    </row>
    <row r="410" spans="1:8" ht="26.1" customHeight="1" x14ac:dyDescent="0.2">
      <c r="A410" s="56" t="s">
        <v>157</v>
      </c>
      <c r="B410" s="57" t="s">
        <v>285</v>
      </c>
      <c r="C410" s="56" t="s">
        <v>23</v>
      </c>
      <c r="D410" s="56" t="s">
        <v>284</v>
      </c>
      <c r="E410" s="55" t="s">
        <v>29</v>
      </c>
      <c r="F410" s="54">
        <v>1</v>
      </c>
      <c r="G410" s="53">
        <v>7.31</v>
      </c>
      <c r="H410" s="53">
        <v>7.31</v>
      </c>
    </row>
    <row r="411" spans="1:8" ht="26.1" customHeight="1" x14ac:dyDescent="0.2">
      <c r="A411" s="56" t="s">
        <v>157</v>
      </c>
      <c r="B411" s="57" t="s">
        <v>283</v>
      </c>
      <c r="C411" s="56" t="s">
        <v>23</v>
      </c>
      <c r="D411" s="56" t="s">
        <v>282</v>
      </c>
      <c r="E411" s="55" t="s">
        <v>29</v>
      </c>
      <c r="F411" s="54">
        <v>1</v>
      </c>
      <c r="G411" s="53">
        <v>2.29</v>
      </c>
      <c r="H411" s="53">
        <v>2.29</v>
      </c>
    </row>
    <row r="412" spans="1:8" ht="26.1" customHeight="1" x14ac:dyDescent="0.2">
      <c r="A412" s="56" t="s">
        <v>157</v>
      </c>
      <c r="B412" s="57" t="s">
        <v>281</v>
      </c>
      <c r="C412" s="56" t="s">
        <v>23</v>
      </c>
      <c r="D412" s="56" t="s">
        <v>280</v>
      </c>
      <c r="E412" s="55" t="s">
        <v>29</v>
      </c>
      <c r="F412" s="54">
        <v>1</v>
      </c>
      <c r="G412" s="53">
        <v>140.22999999999999</v>
      </c>
      <c r="H412" s="53">
        <v>140.22999999999999</v>
      </c>
    </row>
    <row r="413" spans="1:8" ht="25.5" x14ac:dyDescent="0.2">
      <c r="A413" s="52"/>
      <c r="B413" s="52"/>
      <c r="C413" s="52"/>
      <c r="D413" s="52"/>
      <c r="E413" s="52" t="s">
        <v>153</v>
      </c>
      <c r="F413" s="51">
        <v>0</v>
      </c>
      <c r="G413" s="52" t="s">
        <v>152</v>
      </c>
      <c r="H413" s="51">
        <v>20840.87</v>
      </c>
    </row>
    <row r="414" spans="1:8" ht="15" thickBot="1" x14ac:dyDescent="0.25">
      <c r="A414" s="52"/>
      <c r="B414" s="52"/>
      <c r="C414" s="52"/>
      <c r="D414" s="52"/>
      <c r="E414" s="52"/>
      <c r="F414" s="91" t="s">
        <v>151</v>
      </c>
      <c r="G414" s="91"/>
      <c r="H414" s="51">
        <v>26553.47</v>
      </c>
    </row>
    <row r="415" spans="1:8" ht="0.95" customHeight="1" thickTop="1" x14ac:dyDescent="0.2">
      <c r="A415" s="50"/>
      <c r="B415" s="50"/>
      <c r="C415" s="50"/>
      <c r="D415" s="50"/>
      <c r="E415" s="50"/>
      <c r="F415" s="50"/>
      <c r="G415" s="50"/>
      <c r="H415" s="50"/>
    </row>
    <row r="416" spans="1:8" ht="18" customHeight="1" x14ac:dyDescent="0.2">
      <c r="A416" s="70"/>
      <c r="B416" s="68" t="s">
        <v>10</v>
      </c>
      <c r="C416" s="70" t="s">
        <v>11</v>
      </c>
      <c r="D416" s="70" t="s">
        <v>12</v>
      </c>
      <c r="E416" s="69" t="s">
        <v>13</v>
      </c>
      <c r="F416" s="68" t="s">
        <v>14</v>
      </c>
      <c r="G416" s="68" t="s">
        <v>15</v>
      </c>
      <c r="H416" s="68" t="s">
        <v>17</v>
      </c>
    </row>
    <row r="417" spans="1:8" ht="39" customHeight="1" x14ac:dyDescent="0.2">
      <c r="A417" s="66" t="s">
        <v>175</v>
      </c>
      <c r="B417" s="67" t="s">
        <v>279</v>
      </c>
      <c r="C417" s="66" t="s">
        <v>23</v>
      </c>
      <c r="D417" s="66" t="s">
        <v>278</v>
      </c>
      <c r="E417" s="65" t="s">
        <v>261</v>
      </c>
      <c r="F417" s="64">
        <v>1</v>
      </c>
      <c r="G417" s="63">
        <v>92.38</v>
      </c>
      <c r="H417" s="63">
        <v>92.38</v>
      </c>
    </row>
    <row r="418" spans="1:8" ht="39" customHeight="1" x14ac:dyDescent="0.2">
      <c r="A418" s="61" t="s">
        <v>172</v>
      </c>
      <c r="B418" s="62" t="s">
        <v>275</v>
      </c>
      <c r="C418" s="61" t="s">
        <v>23</v>
      </c>
      <c r="D418" s="61" t="s">
        <v>274</v>
      </c>
      <c r="E418" s="60" t="s">
        <v>154</v>
      </c>
      <c r="F418" s="59">
        <v>1</v>
      </c>
      <c r="G418" s="58">
        <v>45.36</v>
      </c>
      <c r="H418" s="58">
        <v>45.36</v>
      </c>
    </row>
    <row r="419" spans="1:8" ht="39" customHeight="1" x14ac:dyDescent="0.2">
      <c r="A419" s="61" t="s">
        <v>172</v>
      </c>
      <c r="B419" s="62" t="s">
        <v>273</v>
      </c>
      <c r="C419" s="61" t="s">
        <v>23</v>
      </c>
      <c r="D419" s="61" t="s">
        <v>272</v>
      </c>
      <c r="E419" s="60" t="s">
        <v>154</v>
      </c>
      <c r="F419" s="59">
        <v>1</v>
      </c>
      <c r="G419" s="58">
        <v>11.98</v>
      </c>
      <c r="H419" s="58">
        <v>11.98</v>
      </c>
    </row>
    <row r="420" spans="1:8" ht="26.1" customHeight="1" x14ac:dyDescent="0.2">
      <c r="A420" s="61" t="s">
        <v>172</v>
      </c>
      <c r="B420" s="62" t="s">
        <v>226</v>
      </c>
      <c r="C420" s="61" t="s">
        <v>23</v>
      </c>
      <c r="D420" s="61" t="s">
        <v>225</v>
      </c>
      <c r="E420" s="60" t="s">
        <v>154</v>
      </c>
      <c r="F420" s="59">
        <v>1</v>
      </c>
      <c r="G420" s="58">
        <v>35.04</v>
      </c>
      <c r="H420" s="58">
        <v>35.04</v>
      </c>
    </row>
    <row r="421" spans="1:8" ht="25.5" x14ac:dyDescent="0.2">
      <c r="A421" s="52"/>
      <c r="B421" s="52"/>
      <c r="C421" s="52"/>
      <c r="D421" s="52"/>
      <c r="E421" s="52" t="s">
        <v>153</v>
      </c>
      <c r="F421" s="51">
        <v>0</v>
      </c>
      <c r="G421" s="52" t="s">
        <v>152</v>
      </c>
      <c r="H421" s="51">
        <v>29.81</v>
      </c>
    </row>
    <row r="422" spans="1:8" ht="15" thickBot="1" x14ac:dyDescent="0.25">
      <c r="A422" s="52"/>
      <c r="B422" s="52"/>
      <c r="C422" s="52"/>
      <c r="D422" s="52"/>
      <c r="E422" s="52"/>
      <c r="F422" s="91" t="s">
        <v>151</v>
      </c>
      <c r="G422" s="91"/>
      <c r="H422" s="51">
        <v>115.47</v>
      </c>
    </row>
    <row r="423" spans="1:8" ht="0.95" customHeight="1" thickTop="1" x14ac:dyDescent="0.2">
      <c r="A423" s="50"/>
      <c r="B423" s="50"/>
      <c r="C423" s="50"/>
      <c r="D423" s="50"/>
      <c r="E423" s="50"/>
      <c r="F423" s="50"/>
      <c r="G423" s="50"/>
      <c r="H423" s="50"/>
    </row>
    <row r="424" spans="1:8" ht="18" customHeight="1" x14ac:dyDescent="0.2">
      <c r="A424" s="70"/>
      <c r="B424" s="68" t="s">
        <v>10</v>
      </c>
      <c r="C424" s="70" t="s">
        <v>11</v>
      </c>
      <c r="D424" s="70" t="s">
        <v>12</v>
      </c>
      <c r="E424" s="69" t="s">
        <v>13</v>
      </c>
      <c r="F424" s="68" t="s">
        <v>14</v>
      </c>
      <c r="G424" s="68" t="s">
        <v>15</v>
      </c>
      <c r="H424" s="68" t="s">
        <v>17</v>
      </c>
    </row>
    <row r="425" spans="1:8" ht="39" customHeight="1" x14ac:dyDescent="0.2">
      <c r="A425" s="66" t="s">
        <v>175</v>
      </c>
      <c r="B425" s="67" t="s">
        <v>277</v>
      </c>
      <c r="C425" s="66" t="s">
        <v>23</v>
      </c>
      <c r="D425" s="66" t="s">
        <v>276</v>
      </c>
      <c r="E425" s="65" t="s">
        <v>258</v>
      </c>
      <c r="F425" s="64">
        <v>1</v>
      </c>
      <c r="G425" s="63">
        <v>214.66</v>
      </c>
      <c r="H425" s="63">
        <v>214.66</v>
      </c>
    </row>
    <row r="426" spans="1:8" ht="39" customHeight="1" x14ac:dyDescent="0.2">
      <c r="A426" s="61" t="s">
        <v>172</v>
      </c>
      <c r="B426" s="62" t="s">
        <v>275</v>
      </c>
      <c r="C426" s="61" t="s">
        <v>23</v>
      </c>
      <c r="D426" s="61" t="s">
        <v>274</v>
      </c>
      <c r="E426" s="60" t="s">
        <v>154</v>
      </c>
      <c r="F426" s="59">
        <v>1</v>
      </c>
      <c r="G426" s="58">
        <v>45.36</v>
      </c>
      <c r="H426" s="58">
        <v>45.36</v>
      </c>
    </row>
    <row r="427" spans="1:8" ht="39" customHeight="1" x14ac:dyDescent="0.2">
      <c r="A427" s="61" t="s">
        <v>172</v>
      </c>
      <c r="B427" s="62" t="s">
        <v>273</v>
      </c>
      <c r="C427" s="61" t="s">
        <v>23</v>
      </c>
      <c r="D427" s="61" t="s">
        <v>272</v>
      </c>
      <c r="E427" s="60" t="s">
        <v>154</v>
      </c>
      <c r="F427" s="59">
        <v>1</v>
      </c>
      <c r="G427" s="58">
        <v>11.98</v>
      </c>
      <c r="H427" s="58">
        <v>11.98</v>
      </c>
    </row>
    <row r="428" spans="1:8" ht="39" customHeight="1" x14ac:dyDescent="0.2">
      <c r="A428" s="61" t="s">
        <v>172</v>
      </c>
      <c r="B428" s="62" t="s">
        <v>271</v>
      </c>
      <c r="C428" s="61" t="s">
        <v>23</v>
      </c>
      <c r="D428" s="61" t="s">
        <v>270</v>
      </c>
      <c r="E428" s="60" t="s">
        <v>154</v>
      </c>
      <c r="F428" s="59">
        <v>1</v>
      </c>
      <c r="G428" s="58">
        <v>56.7</v>
      </c>
      <c r="H428" s="58">
        <v>56.7</v>
      </c>
    </row>
    <row r="429" spans="1:8" ht="39" customHeight="1" x14ac:dyDescent="0.2">
      <c r="A429" s="61" t="s">
        <v>172</v>
      </c>
      <c r="B429" s="62" t="s">
        <v>267</v>
      </c>
      <c r="C429" s="61" t="s">
        <v>23</v>
      </c>
      <c r="D429" s="61" t="s">
        <v>266</v>
      </c>
      <c r="E429" s="60" t="s">
        <v>154</v>
      </c>
      <c r="F429" s="59">
        <v>1</v>
      </c>
      <c r="G429" s="58">
        <v>65.58</v>
      </c>
      <c r="H429" s="58">
        <v>65.58</v>
      </c>
    </row>
    <row r="430" spans="1:8" ht="26.1" customHeight="1" x14ac:dyDescent="0.2">
      <c r="A430" s="61" t="s">
        <v>172</v>
      </c>
      <c r="B430" s="62" t="s">
        <v>226</v>
      </c>
      <c r="C430" s="61" t="s">
        <v>23</v>
      </c>
      <c r="D430" s="61" t="s">
        <v>225</v>
      </c>
      <c r="E430" s="60" t="s">
        <v>154</v>
      </c>
      <c r="F430" s="59">
        <v>1</v>
      </c>
      <c r="G430" s="58">
        <v>35.04</v>
      </c>
      <c r="H430" s="58">
        <v>35.04</v>
      </c>
    </row>
    <row r="431" spans="1:8" ht="25.5" x14ac:dyDescent="0.2">
      <c r="A431" s="52"/>
      <c r="B431" s="52"/>
      <c r="C431" s="52"/>
      <c r="D431" s="52"/>
      <c r="E431" s="52" t="s">
        <v>153</v>
      </c>
      <c r="F431" s="51">
        <v>0</v>
      </c>
      <c r="G431" s="52" t="s">
        <v>152</v>
      </c>
      <c r="H431" s="51">
        <v>29.81</v>
      </c>
    </row>
    <row r="432" spans="1:8" ht="15" thickBot="1" x14ac:dyDescent="0.25">
      <c r="A432" s="52"/>
      <c r="B432" s="52"/>
      <c r="C432" s="52"/>
      <c r="D432" s="52"/>
      <c r="E432" s="52"/>
      <c r="F432" s="91" t="s">
        <v>151</v>
      </c>
      <c r="G432" s="91"/>
      <c r="H432" s="51">
        <v>268.32</v>
      </c>
    </row>
    <row r="433" spans="1:8" ht="0.95" customHeight="1" thickTop="1" x14ac:dyDescent="0.2">
      <c r="A433" s="50"/>
      <c r="B433" s="50"/>
      <c r="C433" s="50"/>
      <c r="D433" s="50"/>
      <c r="E433" s="50"/>
      <c r="F433" s="50"/>
      <c r="G433" s="50"/>
      <c r="H433" s="50"/>
    </row>
    <row r="434" spans="1:8" ht="18" customHeight="1" x14ac:dyDescent="0.2">
      <c r="A434" s="70"/>
      <c r="B434" s="68" t="s">
        <v>10</v>
      </c>
      <c r="C434" s="70" t="s">
        <v>11</v>
      </c>
      <c r="D434" s="70" t="s">
        <v>12</v>
      </c>
      <c r="E434" s="69" t="s">
        <v>13</v>
      </c>
      <c r="F434" s="68" t="s">
        <v>14</v>
      </c>
      <c r="G434" s="68" t="s">
        <v>15</v>
      </c>
      <c r="H434" s="68" t="s">
        <v>17</v>
      </c>
    </row>
    <row r="435" spans="1:8" ht="39" customHeight="1" x14ac:dyDescent="0.2">
      <c r="A435" s="66" t="s">
        <v>175</v>
      </c>
      <c r="B435" s="67" t="s">
        <v>275</v>
      </c>
      <c r="C435" s="66" t="s">
        <v>23</v>
      </c>
      <c r="D435" s="66" t="s">
        <v>274</v>
      </c>
      <c r="E435" s="65" t="s">
        <v>154</v>
      </c>
      <c r="F435" s="64">
        <v>1</v>
      </c>
      <c r="G435" s="63">
        <v>45.36</v>
      </c>
      <c r="H435" s="63">
        <v>45.36</v>
      </c>
    </row>
    <row r="436" spans="1:8" ht="26.1" customHeight="1" x14ac:dyDescent="0.2">
      <c r="A436" s="56" t="s">
        <v>157</v>
      </c>
      <c r="B436" s="57" t="s">
        <v>269</v>
      </c>
      <c r="C436" s="56" t="s">
        <v>23</v>
      </c>
      <c r="D436" s="56" t="s">
        <v>268</v>
      </c>
      <c r="E436" s="55" t="s">
        <v>90</v>
      </c>
      <c r="F436" s="54">
        <v>5.5999999999999999E-5</v>
      </c>
      <c r="G436" s="53">
        <v>810000</v>
      </c>
      <c r="H436" s="53">
        <v>45.36</v>
      </c>
    </row>
    <row r="437" spans="1:8" ht="25.5" x14ac:dyDescent="0.2">
      <c r="A437" s="52"/>
      <c r="B437" s="52"/>
      <c r="C437" s="52"/>
      <c r="D437" s="52"/>
      <c r="E437" s="52" t="s">
        <v>153</v>
      </c>
      <c r="F437" s="51">
        <v>0</v>
      </c>
      <c r="G437" s="52" t="s">
        <v>152</v>
      </c>
      <c r="H437" s="51">
        <v>0</v>
      </c>
    </row>
    <row r="438" spans="1:8" ht="15" thickBot="1" x14ac:dyDescent="0.25">
      <c r="A438" s="52"/>
      <c r="B438" s="52"/>
      <c r="C438" s="52"/>
      <c r="D438" s="52"/>
      <c r="E438" s="52"/>
      <c r="F438" s="91" t="s">
        <v>151</v>
      </c>
      <c r="G438" s="91"/>
      <c r="H438" s="51">
        <v>56.7</v>
      </c>
    </row>
    <row r="439" spans="1:8" ht="0.95" customHeight="1" thickTop="1" x14ac:dyDescent="0.2">
      <c r="A439" s="50"/>
      <c r="B439" s="50"/>
      <c r="C439" s="50"/>
      <c r="D439" s="50"/>
      <c r="E439" s="50"/>
      <c r="F439" s="50"/>
      <c r="G439" s="50"/>
      <c r="H439" s="50"/>
    </row>
    <row r="440" spans="1:8" ht="18" customHeight="1" x14ac:dyDescent="0.2">
      <c r="A440" s="70"/>
      <c r="B440" s="68" t="s">
        <v>10</v>
      </c>
      <c r="C440" s="70" t="s">
        <v>11</v>
      </c>
      <c r="D440" s="70" t="s">
        <v>12</v>
      </c>
      <c r="E440" s="69" t="s">
        <v>13</v>
      </c>
      <c r="F440" s="68" t="s">
        <v>14</v>
      </c>
      <c r="G440" s="68" t="s">
        <v>15</v>
      </c>
      <c r="H440" s="68" t="s">
        <v>17</v>
      </c>
    </row>
    <row r="441" spans="1:8" ht="39" customHeight="1" x14ac:dyDescent="0.2">
      <c r="A441" s="66" t="s">
        <v>175</v>
      </c>
      <c r="B441" s="67" t="s">
        <v>273</v>
      </c>
      <c r="C441" s="66" t="s">
        <v>23</v>
      </c>
      <c r="D441" s="66" t="s">
        <v>272</v>
      </c>
      <c r="E441" s="65" t="s">
        <v>154</v>
      </c>
      <c r="F441" s="64">
        <v>1</v>
      </c>
      <c r="G441" s="63">
        <v>11.98</v>
      </c>
      <c r="H441" s="63">
        <v>11.98</v>
      </c>
    </row>
    <row r="442" spans="1:8" ht="26.1" customHeight="1" x14ac:dyDescent="0.2">
      <c r="A442" s="56" t="s">
        <v>157</v>
      </c>
      <c r="B442" s="57" t="s">
        <v>269</v>
      </c>
      <c r="C442" s="56" t="s">
        <v>23</v>
      </c>
      <c r="D442" s="56" t="s">
        <v>268</v>
      </c>
      <c r="E442" s="55" t="s">
        <v>90</v>
      </c>
      <c r="F442" s="54">
        <v>1.4800000000000001E-5</v>
      </c>
      <c r="G442" s="53">
        <v>810000</v>
      </c>
      <c r="H442" s="53">
        <v>11.98</v>
      </c>
    </row>
    <row r="443" spans="1:8" ht="25.5" x14ac:dyDescent="0.2">
      <c r="A443" s="52"/>
      <c r="B443" s="52"/>
      <c r="C443" s="52"/>
      <c r="D443" s="52"/>
      <c r="E443" s="52" t="s">
        <v>153</v>
      </c>
      <c r="F443" s="51">
        <v>0</v>
      </c>
      <c r="G443" s="52" t="s">
        <v>152</v>
      </c>
      <c r="H443" s="51">
        <v>0</v>
      </c>
    </row>
    <row r="444" spans="1:8" ht="15" thickBot="1" x14ac:dyDescent="0.25">
      <c r="A444" s="52"/>
      <c r="B444" s="52"/>
      <c r="C444" s="52"/>
      <c r="D444" s="52"/>
      <c r="E444" s="52"/>
      <c r="F444" s="91" t="s">
        <v>151</v>
      </c>
      <c r="G444" s="91"/>
      <c r="H444" s="51">
        <v>14.97</v>
      </c>
    </row>
    <row r="445" spans="1:8" ht="0.95" customHeight="1" thickTop="1" x14ac:dyDescent="0.2">
      <c r="A445" s="50"/>
      <c r="B445" s="50"/>
      <c r="C445" s="50"/>
      <c r="D445" s="50"/>
      <c r="E445" s="50"/>
      <c r="F445" s="50"/>
      <c r="G445" s="50"/>
      <c r="H445" s="50"/>
    </row>
    <row r="446" spans="1:8" ht="18" customHeight="1" x14ac:dyDescent="0.2">
      <c r="A446" s="70"/>
      <c r="B446" s="68" t="s">
        <v>10</v>
      </c>
      <c r="C446" s="70" t="s">
        <v>11</v>
      </c>
      <c r="D446" s="70" t="s">
        <v>12</v>
      </c>
      <c r="E446" s="69" t="s">
        <v>13</v>
      </c>
      <c r="F446" s="68" t="s">
        <v>14</v>
      </c>
      <c r="G446" s="68" t="s">
        <v>15</v>
      </c>
      <c r="H446" s="68" t="s">
        <v>17</v>
      </c>
    </row>
    <row r="447" spans="1:8" ht="39" customHeight="1" x14ac:dyDescent="0.2">
      <c r="A447" s="66" t="s">
        <v>175</v>
      </c>
      <c r="B447" s="67" t="s">
        <v>271</v>
      </c>
      <c r="C447" s="66" t="s">
        <v>23</v>
      </c>
      <c r="D447" s="66" t="s">
        <v>270</v>
      </c>
      <c r="E447" s="65" t="s">
        <v>154</v>
      </c>
      <c r="F447" s="64">
        <v>1</v>
      </c>
      <c r="G447" s="63">
        <v>56.7</v>
      </c>
      <c r="H447" s="63">
        <v>56.7</v>
      </c>
    </row>
    <row r="448" spans="1:8" ht="26.1" customHeight="1" x14ac:dyDescent="0.2">
      <c r="A448" s="56" t="s">
        <v>157</v>
      </c>
      <c r="B448" s="57" t="s">
        <v>269</v>
      </c>
      <c r="C448" s="56" t="s">
        <v>23</v>
      </c>
      <c r="D448" s="56" t="s">
        <v>268</v>
      </c>
      <c r="E448" s="55" t="s">
        <v>90</v>
      </c>
      <c r="F448" s="54">
        <v>6.9999999999999994E-5</v>
      </c>
      <c r="G448" s="53">
        <v>810000</v>
      </c>
      <c r="H448" s="53">
        <v>56.7</v>
      </c>
    </row>
    <row r="449" spans="1:8" ht="25.5" x14ac:dyDescent="0.2">
      <c r="A449" s="52"/>
      <c r="B449" s="52"/>
      <c r="C449" s="52"/>
      <c r="D449" s="52"/>
      <c r="E449" s="52" t="s">
        <v>153</v>
      </c>
      <c r="F449" s="51">
        <v>0</v>
      </c>
      <c r="G449" s="52" t="s">
        <v>152</v>
      </c>
      <c r="H449" s="51">
        <v>0</v>
      </c>
    </row>
    <row r="450" spans="1:8" ht="15" thickBot="1" x14ac:dyDescent="0.25">
      <c r="A450" s="52"/>
      <c r="B450" s="52"/>
      <c r="C450" s="52"/>
      <c r="D450" s="52"/>
      <c r="E450" s="52"/>
      <c r="F450" s="91" t="s">
        <v>151</v>
      </c>
      <c r="G450" s="91"/>
      <c r="H450" s="51">
        <v>70.87</v>
      </c>
    </row>
    <row r="451" spans="1:8" ht="0.95" customHeight="1" thickTop="1" x14ac:dyDescent="0.2">
      <c r="A451" s="50"/>
      <c r="B451" s="50"/>
      <c r="C451" s="50"/>
      <c r="D451" s="50"/>
      <c r="E451" s="50"/>
      <c r="F451" s="50"/>
      <c r="G451" s="50"/>
      <c r="H451" s="50"/>
    </row>
    <row r="452" spans="1:8" ht="18" customHeight="1" x14ac:dyDescent="0.2">
      <c r="A452" s="70"/>
      <c r="B452" s="68" t="s">
        <v>10</v>
      </c>
      <c r="C452" s="70" t="s">
        <v>11</v>
      </c>
      <c r="D452" s="70" t="s">
        <v>12</v>
      </c>
      <c r="E452" s="69" t="s">
        <v>13</v>
      </c>
      <c r="F452" s="68" t="s">
        <v>14</v>
      </c>
      <c r="G452" s="68" t="s">
        <v>15</v>
      </c>
      <c r="H452" s="68" t="s">
        <v>17</v>
      </c>
    </row>
    <row r="453" spans="1:8" ht="39" customHeight="1" x14ac:dyDescent="0.2">
      <c r="A453" s="66" t="s">
        <v>175</v>
      </c>
      <c r="B453" s="67" t="s">
        <v>267</v>
      </c>
      <c r="C453" s="66" t="s">
        <v>23</v>
      </c>
      <c r="D453" s="66" t="s">
        <v>266</v>
      </c>
      <c r="E453" s="65" t="s">
        <v>154</v>
      </c>
      <c r="F453" s="64">
        <v>1</v>
      </c>
      <c r="G453" s="63">
        <v>65.58</v>
      </c>
      <c r="H453" s="63">
        <v>65.58</v>
      </c>
    </row>
    <row r="454" spans="1:8" ht="26.1" customHeight="1" x14ac:dyDescent="0.2">
      <c r="A454" s="56" t="s">
        <v>157</v>
      </c>
      <c r="B454" s="57" t="s">
        <v>265</v>
      </c>
      <c r="C454" s="56" t="s">
        <v>23</v>
      </c>
      <c r="D454" s="56" t="s">
        <v>264</v>
      </c>
      <c r="E454" s="55" t="s">
        <v>186</v>
      </c>
      <c r="F454" s="54">
        <v>10.77</v>
      </c>
      <c r="G454" s="53">
        <v>6.09</v>
      </c>
      <c r="H454" s="53">
        <v>65.58</v>
      </c>
    </row>
    <row r="455" spans="1:8" ht="25.5" x14ac:dyDescent="0.2">
      <c r="A455" s="52"/>
      <c r="B455" s="52"/>
      <c r="C455" s="52"/>
      <c r="D455" s="52"/>
      <c r="E455" s="52" t="s">
        <v>153</v>
      </c>
      <c r="F455" s="51">
        <v>0</v>
      </c>
      <c r="G455" s="52" t="s">
        <v>152</v>
      </c>
      <c r="H455" s="51">
        <v>0</v>
      </c>
    </row>
    <row r="456" spans="1:8" ht="15" thickBot="1" x14ac:dyDescent="0.25">
      <c r="A456" s="52"/>
      <c r="B456" s="52"/>
      <c r="C456" s="52"/>
      <c r="D456" s="52"/>
      <c r="E456" s="52"/>
      <c r="F456" s="91" t="s">
        <v>151</v>
      </c>
      <c r="G456" s="91"/>
      <c r="H456" s="51">
        <v>81.97</v>
      </c>
    </row>
    <row r="457" spans="1:8" ht="0.95" customHeight="1" thickTop="1" x14ac:dyDescent="0.2">
      <c r="A457" s="50"/>
      <c r="B457" s="50"/>
      <c r="C457" s="50"/>
      <c r="D457" s="50"/>
      <c r="E457" s="50"/>
      <c r="F457" s="50"/>
      <c r="G457" s="50"/>
      <c r="H457" s="50"/>
    </row>
    <row r="458" spans="1:8" ht="18" customHeight="1" x14ac:dyDescent="0.2">
      <c r="A458" s="70"/>
      <c r="B458" s="68" t="s">
        <v>10</v>
      </c>
      <c r="C458" s="70" t="s">
        <v>11</v>
      </c>
      <c r="D458" s="70" t="s">
        <v>12</v>
      </c>
      <c r="E458" s="69" t="s">
        <v>13</v>
      </c>
      <c r="F458" s="68" t="s">
        <v>14</v>
      </c>
      <c r="G458" s="68" t="s">
        <v>15</v>
      </c>
      <c r="H458" s="68" t="s">
        <v>17</v>
      </c>
    </row>
    <row r="459" spans="1:8" ht="39" customHeight="1" x14ac:dyDescent="0.2">
      <c r="A459" s="66" t="s">
        <v>175</v>
      </c>
      <c r="B459" s="67" t="s">
        <v>263</v>
      </c>
      <c r="C459" s="66" t="s">
        <v>23</v>
      </c>
      <c r="D459" s="66" t="s">
        <v>262</v>
      </c>
      <c r="E459" s="65" t="s">
        <v>261</v>
      </c>
      <c r="F459" s="64">
        <v>1</v>
      </c>
      <c r="G459" s="63">
        <v>24.86</v>
      </c>
      <c r="H459" s="63">
        <v>24.86</v>
      </c>
    </row>
    <row r="460" spans="1:8" ht="24" customHeight="1" x14ac:dyDescent="0.2">
      <c r="A460" s="61" t="s">
        <v>172</v>
      </c>
      <c r="B460" s="62" t="s">
        <v>220</v>
      </c>
      <c r="C460" s="61" t="s">
        <v>23</v>
      </c>
      <c r="D460" s="61" t="s">
        <v>219</v>
      </c>
      <c r="E460" s="60" t="s">
        <v>154</v>
      </c>
      <c r="F460" s="59">
        <v>1</v>
      </c>
      <c r="G460" s="58">
        <v>24.51</v>
      </c>
      <c r="H460" s="58">
        <v>24.51</v>
      </c>
    </row>
    <row r="461" spans="1:8" ht="39" customHeight="1" x14ac:dyDescent="0.2">
      <c r="A461" s="61" t="s">
        <v>172</v>
      </c>
      <c r="B461" s="62" t="s">
        <v>257</v>
      </c>
      <c r="C461" s="61" t="s">
        <v>23</v>
      </c>
      <c r="D461" s="61" t="s">
        <v>256</v>
      </c>
      <c r="E461" s="60" t="s">
        <v>154</v>
      </c>
      <c r="F461" s="59">
        <v>1</v>
      </c>
      <c r="G461" s="58">
        <v>0.28999999999999998</v>
      </c>
      <c r="H461" s="58">
        <v>0.28999999999999998</v>
      </c>
    </row>
    <row r="462" spans="1:8" ht="39" customHeight="1" x14ac:dyDescent="0.2">
      <c r="A462" s="61" t="s">
        <v>172</v>
      </c>
      <c r="B462" s="62" t="s">
        <v>255</v>
      </c>
      <c r="C462" s="61" t="s">
        <v>23</v>
      </c>
      <c r="D462" s="61" t="s">
        <v>254</v>
      </c>
      <c r="E462" s="60" t="s">
        <v>154</v>
      </c>
      <c r="F462" s="59">
        <v>1</v>
      </c>
      <c r="G462" s="58">
        <v>0.06</v>
      </c>
      <c r="H462" s="58">
        <v>0.06</v>
      </c>
    </row>
    <row r="463" spans="1:8" ht="25.5" x14ac:dyDescent="0.2">
      <c r="A463" s="52"/>
      <c r="B463" s="52"/>
      <c r="C463" s="52"/>
      <c r="D463" s="52"/>
      <c r="E463" s="52" t="s">
        <v>153</v>
      </c>
      <c r="F463" s="51">
        <v>0</v>
      </c>
      <c r="G463" s="52" t="s">
        <v>152</v>
      </c>
      <c r="H463" s="51">
        <v>19.28</v>
      </c>
    </row>
    <row r="464" spans="1:8" ht="15" thickBot="1" x14ac:dyDescent="0.25">
      <c r="A464" s="52"/>
      <c r="B464" s="52"/>
      <c r="C464" s="52"/>
      <c r="D464" s="52"/>
      <c r="E464" s="52"/>
      <c r="F464" s="91" t="s">
        <v>151</v>
      </c>
      <c r="G464" s="91"/>
      <c r="H464" s="51">
        <v>31.07</v>
      </c>
    </row>
    <row r="465" spans="1:8" ht="0.95" customHeight="1" thickTop="1" x14ac:dyDescent="0.2">
      <c r="A465" s="50"/>
      <c r="B465" s="50"/>
      <c r="C465" s="50"/>
      <c r="D465" s="50"/>
      <c r="E465" s="50"/>
      <c r="F465" s="50"/>
      <c r="G465" s="50"/>
      <c r="H465" s="50"/>
    </row>
    <row r="466" spans="1:8" ht="18" customHeight="1" x14ac:dyDescent="0.2">
      <c r="A466" s="70"/>
      <c r="B466" s="68" t="s">
        <v>10</v>
      </c>
      <c r="C466" s="70" t="s">
        <v>11</v>
      </c>
      <c r="D466" s="70" t="s">
        <v>12</v>
      </c>
      <c r="E466" s="69" t="s">
        <v>13</v>
      </c>
      <c r="F466" s="68" t="s">
        <v>14</v>
      </c>
      <c r="G466" s="68" t="s">
        <v>15</v>
      </c>
      <c r="H466" s="68" t="s">
        <v>17</v>
      </c>
    </row>
    <row r="467" spans="1:8" ht="39" customHeight="1" x14ac:dyDescent="0.2">
      <c r="A467" s="66" t="s">
        <v>175</v>
      </c>
      <c r="B467" s="67" t="s">
        <v>260</v>
      </c>
      <c r="C467" s="66" t="s">
        <v>23</v>
      </c>
      <c r="D467" s="66" t="s">
        <v>259</v>
      </c>
      <c r="E467" s="65" t="s">
        <v>258</v>
      </c>
      <c r="F467" s="64">
        <v>1</v>
      </c>
      <c r="G467" s="63">
        <v>25.85</v>
      </c>
      <c r="H467" s="63">
        <v>25.85</v>
      </c>
    </row>
    <row r="468" spans="1:8" ht="24" customHeight="1" x14ac:dyDescent="0.2">
      <c r="A468" s="61" t="s">
        <v>172</v>
      </c>
      <c r="B468" s="62" t="s">
        <v>220</v>
      </c>
      <c r="C468" s="61" t="s">
        <v>23</v>
      </c>
      <c r="D468" s="61" t="s">
        <v>219</v>
      </c>
      <c r="E468" s="60" t="s">
        <v>154</v>
      </c>
      <c r="F468" s="59">
        <v>1</v>
      </c>
      <c r="G468" s="58">
        <v>24.51</v>
      </c>
      <c r="H468" s="58">
        <v>24.51</v>
      </c>
    </row>
    <row r="469" spans="1:8" ht="39" customHeight="1" x14ac:dyDescent="0.2">
      <c r="A469" s="61" t="s">
        <v>172</v>
      </c>
      <c r="B469" s="62" t="s">
        <v>257</v>
      </c>
      <c r="C469" s="61" t="s">
        <v>23</v>
      </c>
      <c r="D469" s="61" t="s">
        <v>256</v>
      </c>
      <c r="E469" s="60" t="s">
        <v>154</v>
      </c>
      <c r="F469" s="59">
        <v>1</v>
      </c>
      <c r="G469" s="58">
        <v>0.28999999999999998</v>
      </c>
      <c r="H469" s="58">
        <v>0.28999999999999998</v>
      </c>
    </row>
    <row r="470" spans="1:8" ht="39" customHeight="1" x14ac:dyDescent="0.2">
      <c r="A470" s="61" t="s">
        <v>172</v>
      </c>
      <c r="B470" s="62" t="s">
        <v>255</v>
      </c>
      <c r="C470" s="61" t="s">
        <v>23</v>
      </c>
      <c r="D470" s="61" t="s">
        <v>254</v>
      </c>
      <c r="E470" s="60" t="s">
        <v>154</v>
      </c>
      <c r="F470" s="59">
        <v>1</v>
      </c>
      <c r="G470" s="58">
        <v>0.06</v>
      </c>
      <c r="H470" s="58">
        <v>0.06</v>
      </c>
    </row>
    <row r="471" spans="1:8" ht="39" customHeight="1" x14ac:dyDescent="0.2">
      <c r="A471" s="61" t="s">
        <v>172</v>
      </c>
      <c r="B471" s="62" t="s">
        <v>253</v>
      </c>
      <c r="C471" s="61" t="s">
        <v>23</v>
      </c>
      <c r="D471" s="61" t="s">
        <v>252</v>
      </c>
      <c r="E471" s="60" t="s">
        <v>154</v>
      </c>
      <c r="F471" s="59">
        <v>1</v>
      </c>
      <c r="G471" s="58">
        <v>0.28000000000000003</v>
      </c>
      <c r="H471" s="58">
        <v>0.28000000000000003</v>
      </c>
    </row>
    <row r="472" spans="1:8" ht="39" customHeight="1" x14ac:dyDescent="0.2">
      <c r="A472" s="61" t="s">
        <v>172</v>
      </c>
      <c r="B472" s="62" t="s">
        <v>249</v>
      </c>
      <c r="C472" s="61" t="s">
        <v>23</v>
      </c>
      <c r="D472" s="61" t="s">
        <v>248</v>
      </c>
      <c r="E472" s="60" t="s">
        <v>154</v>
      </c>
      <c r="F472" s="59">
        <v>1</v>
      </c>
      <c r="G472" s="58">
        <v>0.71</v>
      </c>
      <c r="H472" s="58">
        <v>0.71</v>
      </c>
    </row>
    <row r="473" spans="1:8" ht="25.5" x14ac:dyDescent="0.2">
      <c r="A473" s="52"/>
      <c r="B473" s="52"/>
      <c r="C473" s="52"/>
      <c r="D473" s="52"/>
      <c r="E473" s="52" t="s">
        <v>153</v>
      </c>
      <c r="F473" s="51">
        <v>0</v>
      </c>
      <c r="G473" s="52" t="s">
        <v>152</v>
      </c>
      <c r="H473" s="51">
        <v>19.28</v>
      </c>
    </row>
    <row r="474" spans="1:8" ht="15" thickBot="1" x14ac:dyDescent="0.25">
      <c r="A474" s="52"/>
      <c r="B474" s="52"/>
      <c r="C474" s="52"/>
      <c r="D474" s="52"/>
      <c r="E474" s="52"/>
      <c r="F474" s="91" t="s">
        <v>151</v>
      </c>
      <c r="G474" s="91"/>
      <c r="H474" s="51">
        <v>32.31</v>
      </c>
    </row>
    <row r="475" spans="1:8" ht="0.95" customHeight="1" thickTop="1" x14ac:dyDescent="0.2">
      <c r="A475" s="50"/>
      <c r="B475" s="50"/>
      <c r="C475" s="50"/>
      <c r="D475" s="50"/>
      <c r="E475" s="50"/>
      <c r="F475" s="50"/>
      <c r="G475" s="50"/>
      <c r="H475" s="50"/>
    </row>
    <row r="476" spans="1:8" ht="18" customHeight="1" x14ac:dyDescent="0.2">
      <c r="A476" s="70"/>
      <c r="B476" s="68" t="s">
        <v>10</v>
      </c>
      <c r="C476" s="70" t="s">
        <v>11</v>
      </c>
      <c r="D476" s="70" t="s">
        <v>12</v>
      </c>
      <c r="E476" s="69" t="s">
        <v>13</v>
      </c>
      <c r="F476" s="68" t="s">
        <v>14</v>
      </c>
      <c r="G476" s="68" t="s">
        <v>15</v>
      </c>
      <c r="H476" s="68" t="s">
        <v>17</v>
      </c>
    </row>
    <row r="477" spans="1:8" ht="39" customHeight="1" x14ac:dyDescent="0.2">
      <c r="A477" s="66" t="s">
        <v>175</v>
      </c>
      <c r="B477" s="67" t="s">
        <v>257</v>
      </c>
      <c r="C477" s="66" t="s">
        <v>23</v>
      </c>
      <c r="D477" s="66" t="s">
        <v>256</v>
      </c>
      <c r="E477" s="65" t="s">
        <v>154</v>
      </c>
      <c r="F477" s="64">
        <v>1</v>
      </c>
      <c r="G477" s="63">
        <v>0.28999999999999998</v>
      </c>
      <c r="H477" s="63">
        <v>0.28999999999999998</v>
      </c>
    </row>
    <row r="478" spans="1:8" ht="26.1" customHeight="1" x14ac:dyDescent="0.2">
      <c r="A478" s="56" t="s">
        <v>157</v>
      </c>
      <c r="B478" s="57" t="s">
        <v>251</v>
      </c>
      <c r="C478" s="56" t="s">
        <v>23</v>
      </c>
      <c r="D478" s="56" t="s">
        <v>250</v>
      </c>
      <c r="E478" s="55" t="s">
        <v>90</v>
      </c>
      <c r="F478" s="54">
        <v>6.3999999999999997E-5</v>
      </c>
      <c r="G478" s="53">
        <v>4682.28</v>
      </c>
      <c r="H478" s="53">
        <v>0.28999999999999998</v>
      </c>
    </row>
    <row r="479" spans="1:8" ht="25.5" x14ac:dyDescent="0.2">
      <c r="A479" s="52"/>
      <c r="B479" s="52"/>
      <c r="C479" s="52"/>
      <c r="D479" s="52"/>
      <c r="E479" s="52" t="s">
        <v>153</v>
      </c>
      <c r="F479" s="51">
        <v>0</v>
      </c>
      <c r="G479" s="52" t="s">
        <v>152</v>
      </c>
      <c r="H479" s="51">
        <v>0</v>
      </c>
    </row>
    <row r="480" spans="1:8" ht="15" thickBot="1" x14ac:dyDescent="0.25">
      <c r="A480" s="52"/>
      <c r="B480" s="52"/>
      <c r="C480" s="52"/>
      <c r="D480" s="52"/>
      <c r="E480" s="52"/>
      <c r="F480" s="91" t="s">
        <v>151</v>
      </c>
      <c r="G480" s="91"/>
      <c r="H480" s="51">
        <v>0.36</v>
      </c>
    </row>
    <row r="481" spans="1:8" ht="0.95" customHeight="1" thickTop="1" x14ac:dyDescent="0.2">
      <c r="A481" s="50"/>
      <c r="B481" s="50"/>
      <c r="C481" s="50"/>
      <c r="D481" s="50"/>
      <c r="E481" s="50"/>
      <c r="F481" s="50"/>
      <c r="G481" s="50"/>
      <c r="H481" s="50"/>
    </row>
    <row r="482" spans="1:8" ht="18" customHeight="1" x14ac:dyDescent="0.2">
      <c r="A482" s="70"/>
      <c r="B482" s="68" t="s">
        <v>10</v>
      </c>
      <c r="C482" s="70" t="s">
        <v>11</v>
      </c>
      <c r="D482" s="70" t="s">
        <v>12</v>
      </c>
      <c r="E482" s="69" t="s">
        <v>13</v>
      </c>
      <c r="F482" s="68" t="s">
        <v>14</v>
      </c>
      <c r="G482" s="68" t="s">
        <v>15</v>
      </c>
      <c r="H482" s="68" t="s">
        <v>17</v>
      </c>
    </row>
    <row r="483" spans="1:8" ht="39" customHeight="1" x14ac:dyDescent="0.2">
      <c r="A483" s="66" t="s">
        <v>175</v>
      </c>
      <c r="B483" s="67" t="s">
        <v>255</v>
      </c>
      <c r="C483" s="66" t="s">
        <v>23</v>
      </c>
      <c r="D483" s="66" t="s">
        <v>254</v>
      </c>
      <c r="E483" s="65" t="s">
        <v>154</v>
      </c>
      <c r="F483" s="64">
        <v>1</v>
      </c>
      <c r="G483" s="63">
        <v>0.06</v>
      </c>
      <c r="H483" s="63">
        <v>0.06</v>
      </c>
    </row>
    <row r="484" spans="1:8" ht="26.1" customHeight="1" x14ac:dyDescent="0.2">
      <c r="A484" s="56" t="s">
        <v>157</v>
      </c>
      <c r="B484" s="57" t="s">
        <v>251</v>
      </c>
      <c r="C484" s="56" t="s">
        <v>23</v>
      </c>
      <c r="D484" s="56" t="s">
        <v>250</v>
      </c>
      <c r="E484" s="55" t="s">
        <v>90</v>
      </c>
      <c r="F484" s="54">
        <v>1.4800000000000001E-5</v>
      </c>
      <c r="G484" s="53">
        <v>4682.28</v>
      </c>
      <c r="H484" s="53">
        <v>0.06</v>
      </c>
    </row>
    <row r="485" spans="1:8" ht="25.5" x14ac:dyDescent="0.2">
      <c r="A485" s="52"/>
      <c r="B485" s="52"/>
      <c r="C485" s="52"/>
      <c r="D485" s="52"/>
      <c r="E485" s="52" t="s">
        <v>153</v>
      </c>
      <c r="F485" s="51">
        <v>0</v>
      </c>
      <c r="G485" s="52" t="s">
        <v>152</v>
      </c>
      <c r="H485" s="51">
        <v>0</v>
      </c>
    </row>
    <row r="486" spans="1:8" ht="15" thickBot="1" x14ac:dyDescent="0.25">
      <c r="A486" s="52"/>
      <c r="B486" s="52"/>
      <c r="C486" s="52"/>
      <c r="D486" s="52"/>
      <c r="E486" s="52"/>
      <c r="F486" s="91" t="s">
        <v>151</v>
      </c>
      <c r="G486" s="91"/>
      <c r="H486" s="51">
        <v>7.0000000000000007E-2</v>
      </c>
    </row>
    <row r="487" spans="1:8" ht="0.95" customHeight="1" thickTop="1" x14ac:dyDescent="0.2">
      <c r="A487" s="50"/>
      <c r="B487" s="50"/>
      <c r="C487" s="50"/>
      <c r="D487" s="50"/>
      <c r="E487" s="50"/>
      <c r="F487" s="50"/>
      <c r="G487" s="50"/>
      <c r="H487" s="50"/>
    </row>
    <row r="488" spans="1:8" ht="18" customHeight="1" x14ac:dyDescent="0.2">
      <c r="A488" s="70"/>
      <c r="B488" s="68" t="s">
        <v>10</v>
      </c>
      <c r="C488" s="70" t="s">
        <v>11</v>
      </c>
      <c r="D488" s="70" t="s">
        <v>12</v>
      </c>
      <c r="E488" s="69" t="s">
        <v>13</v>
      </c>
      <c r="F488" s="68" t="s">
        <v>14</v>
      </c>
      <c r="G488" s="68" t="s">
        <v>15</v>
      </c>
      <c r="H488" s="68" t="s">
        <v>17</v>
      </c>
    </row>
    <row r="489" spans="1:8" ht="39" customHeight="1" x14ac:dyDescent="0.2">
      <c r="A489" s="66" t="s">
        <v>175</v>
      </c>
      <c r="B489" s="67" t="s">
        <v>253</v>
      </c>
      <c r="C489" s="66" t="s">
        <v>23</v>
      </c>
      <c r="D489" s="66" t="s">
        <v>252</v>
      </c>
      <c r="E489" s="65" t="s">
        <v>154</v>
      </c>
      <c r="F489" s="64">
        <v>1</v>
      </c>
      <c r="G489" s="63">
        <v>0.28000000000000003</v>
      </c>
      <c r="H489" s="63">
        <v>0.28000000000000003</v>
      </c>
    </row>
    <row r="490" spans="1:8" ht="26.1" customHeight="1" x14ac:dyDescent="0.2">
      <c r="A490" s="56" t="s">
        <v>157</v>
      </c>
      <c r="B490" s="57" t="s">
        <v>251</v>
      </c>
      <c r="C490" s="56" t="s">
        <v>23</v>
      </c>
      <c r="D490" s="56" t="s">
        <v>250</v>
      </c>
      <c r="E490" s="55" t="s">
        <v>90</v>
      </c>
      <c r="F490" s="54">
        <v>6.0000000000000002E-5</v>
      </c>
      <c r="G490" s="53">
        <v>4682.28</v>
      </c>
      <c r="H490" s="53">
        <v>0.28000000000000003</v>
      </c>
    </row>
    <row r="491" spans="1:8" ht="25.5" x14ac:dyDescent="0.2">
      <c r="A491" s="52"/>
      <c r="B491" s="52"/>
      <c r="C491" s="52"/>
      <c r="D491" s="52"/>
      <c r="E491" s="52" t="s">
        <v>153</v>
      </c>
      <c r="F491" s="51">
        <v>0</v>
      </c>
      <c r="G491" s="52" t="s">
        <v>152</v>
      </c>
      <c r="H491" s="51">
        <v>0</v>
      </c>
    </row>
    <row r="492" spans="1:8" ht="15" thickBot="1" x14ac:dyDescent="0.25">
      <c r="A492" s="52"/>
      <c r="B492" s="52"/>
      <c r="C492" s="52"/>
      <c r="D492" s="52"/>
      <c r="E492" s="52"/>
      <c r="F492" s="91" t="s">
        <v>151</v>
      </c>
      <c r="G492" s="91"/>
      <c r="H492" s="51">
        <v>0.35</v>
      </c>
    </row>
    <row r="493" spans="1:8" ht="0.95" customHeight="1" thickTop="1" x14ac:dyDescent="0.2">
      <c r="A493" s="50"/>
      <c r="B493" s="50"/>
      <c r="C493" s="50"/>
      <c r="D493" s="50"/>
      <c r="E493" s="50"/>
      <c r="F493" s="50"/>
      <c r="G493" s="50"/>
      <c r="H493" s="50"/>
    </row>
    <row r="494" spans="1:8" ht="18" customHeight="1" x14ac:dyDescent="0.2">
      <c r="A494" s="70"/>
      <c r="B494" s="68" t="s">
        <v>10</v>
      </c>
      <c r="C494" s="70" t="s">
        <v>11</v>
      </c>
      <c r="D494" s="70" t="s">
        <v>12</v>
      </c>
      <c r="E494" s="69" t="s">
        <v>13</v>
      </c>
      <c r="F494" s="68" t="s">
        <v>14</v>
      </c>
      <c r="G494" s="68" t="s">
        <v>15</v>
      </c>
      <c r="H494" s="68" t="s">
        <v>17</v>
      </c>
    </row>
    <row r="495" spans="1:8" ht="39" customHeight="1" x14ac:dyDescent="0.2">
      <c r="A495" s="66" t="s">
        <v>175</v>
      </c>
      <c r="B495" s="67" t="s">
        <v>249</v>
      </c>
      <c r="C495" s="66" t="s">
        <v>23</v>
      </c>
      <c r="D495" s="66" t="s">
        <v>248</v>
      </c>
      <c r="E495" s="65" t="s">
        <v>154</v>
      </c>
      <c r="F495" s="64">
        <v>1</v>
      </c>
      <c r="G495" s="63">
        <v>0.71</v>
      </c>
      <c r="H495" s="63">
        <v>0.71</v>
      </c>
    </row>
    <row r="496" spans="1:8" ht="26.1" customHeight="1" x14ac:dyDescent="0.2">
      <c r="A496" s="56" t="s">
        <v>157</v>
      </c>
      <c r="B496" s="57" t="s">
        <v>247</v>
      </c>
      <c r="C496" s="56" t="s">
        <v>23</v>
      </c>
      <c r="D496" s="56" t="s">
        <v>246</v>
      </c>
      <c r="E496" s="55" t="s">
        <v>245</v>
      </c>
      <c r="F496" s="54">
        <v>0.78</v>
      </c>
      <c r="G496" s="53">
        <v>0.92</v>
      </c>
      <c r="H496" s="53">
        <v>0.71</v>
      </c>
    </row>
    <row r="497" spans="1:8" ht="25.5" x14ac:dyDescent="0.2">
      <c r="A497" s="52"/>
      <c r="B497" s="52"/>
      <c r="C497" s="52"/>
      <c r="D497" s="52"/>
      <c r="E497" s="52" t="s">
        <v>153</v>
      </c>
      <c r="F497" s="51">
        <v>0</v>
      </c>
      <c r="G497" s="52" t="s">
        <v>152</v>
      </c>
      <c r="H497" s="51">
        <v>0</v>
      </c>
    </row>
    <row r="498" spans="1:8" ht="15" thickBot="1" x14ac:dyDescent="0.25">
      <c r="A498" s="52"/>
      <c r="B498" s="52"/>
      <c r="C498" s="52"/>
      <c r="D498" s="52"/>
      <c r="E498" s="52"/>
      <c r="F498" s="91" t="s">
        <v>151</v>
      </c>
      <c r="G498" s="91"/>
      <c r="H498" s="51">
        <v>0.88</v>
      </c>
    </row>
    <row r="499" spans="1:8" ht="0.95" customHeight="1" thickTop="1" x14ac:dyDescent="0.2">
      <c r="A499" s="50"/>
      <c r="B499" s="50"/>
      <c r="C499" s="50"/>
      <c r="D499" s="50"/>
      <c r="E499" s="50"/>
      <c r="F499" s="50"/>
      <c r="G499" s="50"/>
      <c r="H499" s="50"/>
    </row>
    <row r="500" spans="1:8" ht="18" customHeight="1" x14ac:dyDescent="0.2">
      <c r="A500" s="70"/>
      <c r="B500" s="68" t="s">
        <v>10</v>
      </c>
      <c r="C500" s="70" t="s">
        <v>11</v>
      </c>
      <c r="D500" s="70" t="s">
        <v>12</v>
      </c>
      <c r="E500" s="69" t="s">
        <v>13</v>
      </c>
      <c r="F500" s="68" t="s">
        <v>14</v>
      </c>
      <c r="G500" s="68" t="s">
        <v>15</v>
      </c>
      <c r="H500" s="68" t="s">
        <v>17</v>
      </c>
    </row>
    <row r="501" spans="1:8" ht="24" customHeight="1" x14ac:dyDescent="0.2">
      <c r="A501" s="66" t="s">
        <v>175</v>
      </c>
      <c r="B501" s="67" t="s">
        <v>244</v>
      </c>
      <c r="C501" s="66" t="s">
        <v>23</v>
      </c>
      <c r="D501" s="66" t="s">
        <v>243</v>
      </c>
      <c r="E501" s="65" t="s">
        <v>154</v>
      </c>
      <c r="F501" s="64">
        <v>1</v>
      </c>
      <c r="G501" s="63">
        <v>25.73</v>
      </c>
      <c r="H501" s="63">
        <v>25.73</v>
      </c>
    </row>
    <row r="502" spans="1:8" ht="26.1" customHeight="1" x14ac:dyDescent="0.2">
      <c r="A502" s="61" t="s">
        <v>172</v>
      </c>
      <c r="B502" s="62" t="s">
        <v>242</v>
      </c>
      <c r="C502" s="61" t="s">
        <v>23</v>
      </c>
      <c r="D502" s="61" t="s">
        <v>241</v>
      </c>
      <c r="E502" s="60" t="s">
        <v>154</v>
      </c>
      <c r="F502" s="59">
        <v>1</v>
      </c>
      <c r="G502" s="58">
        <v>0.46</v>
      </c>
      <c r="H502" s="58">
        <v>0.46</v>
      </c>
    </row>
    <row r="503" spans="1:8" ht="24" customHeight="1" x14ac:dyDescent="0.2">
      <c r="A503" s="56" t="s">
        <v>157</v>
      </c>
      <c r="B503" s="57" t="s">
        <v>240</v>
      </c>
      <c r="C503" s="56" t="s">
        <v>23</v>
      </c>
      <c r="D503" s="56" t="s">
        <v>239</v>
      </c>
      <c r="E503" s="55" t="s">
        <v>154</v>
      </c>
      <c r="F503" s="54">
        <v>1</v>
      </c>
      <c r="G503" s="53">
        <v>18.850000000000001</v>
      </c>
      <c r="H503" s="53">
        <v>18.850000000000001</v>
      </c>
    </row>
    <row r="504" spans="1:8" ht="26.1" customHeight="1" x14ac:dyDescent="0.2">
      <c r="A504" s="56" t="s">
        <v>157</v>
      </c>
      <c r="B504" s="57" t="s">
        <v>167</v>
      </c>
      <c r="C504" s="56" t="s">
        <v>23</v>
      </c>
      <c r="D504" s="56" t="s">
        <v>166</v>
      </c>
      <c r="E504" s="55" t="s">
        <v>154</v>
      </c>
      <c r="F504" s="54">
        <v>1</v>
      </c>
      <c r="G504" s="53">
        <v>2.4</v>
      </c>
      <c r="H504" s="53">
        <v>2.4</v>
      </c>
    </row>
    <row r="505" spans="1:8" ht="26.1" customHeight="1" x14ac:dyDescent="0.2">
      <c r="A505" s="56" t="s">
        <v>157</v>
      </c>
      <c r="B505" s="57" t="s">
        <v>165</v>
      </c>
      <c r="C505" s="56" t="s">
        <v>23</v>
      </c>
      <c r="D505" s="56" t="s">
        <v>164</v>
      </c>
      <c r="E505" s="55" t="s">
        <v>154</v>
      </c>
      <c r="F505" s="54">
        <v>1</v>
      </c>
      <c r="G505" s="53">
        <v>0.57999999999999996</v>
      </c>
      <c r="H505" s="53">
        <v>0.57999999999999996</v>
      </c>
    </row>
    <row r="506" spans="1:8" ht="26.1" customHeight="1" x14ac:dyDescent="0.2">
      <c r="A506" s="56" t="s">
        <v>157</v>
      </c>
      <c r="B506" s="57" t="s">
        <v>163</v>
      </c>
      <c r="C506" s="56" t="s">
        <v>23</v>
      </c>
      <c r="D506" s="56" t="s">
        <v>162</v>
      </c>
      <c r="E506" s="55" t="s">
        <v>154</v>
      </c>
      <c r="F506" s="54">
        <v>1</v>
      </c>
      <c r="G506" s="53">
        <v>1.34</v>
      </c>
      <c r="H506" s="53">
        <v>1.34</v>
      </c>
    </row>
    <row r="507" spans="1:8" ht="26.1" customHeight="1" x14ac:dyDescent="0.2">
      <c r="A507" s="56" t="s">
        <v>157</v>
      </c>
      <c r="B507" s="57" t="s">
        <v>161</v>
      </c>
      <c r="C507" s="56" t="s">
        <v>23</v>
      </c>
      <c r="D507" s="56" t="s">
        <v>160</v>
      </c>
      <c r="E507" s="55" t="s">
        <v>154</v>
      </c>
      <c r="F507" s="54">
        <v>1</v>
      </c>
      <c r="G507" s="53">
        <v>0.04</v>
      </c>
      <c r="H507" s="53">
        <v>0.04</v>
      </c>
    </row>
    <row r="508" spans="1:8" ht="26.1" customHeight="1" x14ac:dyDescent="0.2">
      <c r="A508" s="56" t="s">
        <v>157</v>
      </c>
      <c r="B508" s="57" t="s">
        <v>204</v>
      </c>
      <c r="C508" s="56" t="s">
        <v>23</v>
      </c>
      <c r="D508" s="56" t="s">
        <v>203</v>
      </c>
      <c r="E508" s="55" t="s">
        <v>154</v>
      </c>
      <c r="F508" s="54">
        <v>1</v>
      </c>
      <c r="G508" s="53">
        <v>0.82</v>
      </c>
      <c r="H508" s="53">
        <v>0.82</v>
      </c>
    </row>
    <row r="509" spans="1:8" ht="26.1" customHeight="1" x14ac:dyDescent="0.2">
      <c r="A509" s="56" t="s">
        <v>157</v>
      </c>
      <c r="B509" s="57" t="s">
        <v>202</v>
      </c>
      <c r="C509" s="56" t="s">
        <v>23</v>
      </c>
      <c r="D509" s="56" t="s">
        <v>201</v>
      </c>
      <c r="E509" s="55" t="s">
        <v>154</v>
      </c>
      <c r="F509" s="54">
        <v>1</v>
      </c>
      <c r="G509" s="53">
        <v>1.24</v>
      </c>
      <c r="H509" s="53">
        <v>1.24</v>
      </c>
    </row>
    <row r="510" spans="1:8" ht="25.5" x14ac:dyDescent="0.2">
      <c r="A510" s="52"/>
      <c r="B510" s="52"/>
      <c r="C510" s="52"/>
      <c r="D510" s="52"/>
      <c r="E510" s="52" t="s">
        <v>153</v>
      </c>
      <c r="F510" s="51">
        <v>0</v>
      </c>
      <c r="G510" s="52" t="s">
        <v>152</v>
      </c>
      <c r="H510" s="51">
        <v>19.309999999999999</v>
      </c>
    </row>
    <row r="511" spans="1:8" ht="15" thickBot="1" x14ac:dyDescent="0.25">
      <c r="A511" s="52"/>
      <c r="B511" s="52"/>
      <c r="C511" s="52"/>
      <c r="D511" s="52"/>
      <c r="E511" s="52"/>
      <c r="F511" s="91" t="s">
        <v>151</v>
      </c>
      <c r="G511" s="91"/>
      <c r="H511" s="51">
        <v>32.159999999999997</v>
      </c>
    </row>
    <row r="512" spans="1:8" ht="0.95" customHeight="1" thickTop="1" x14ac:dyDescent="0.2">
      <c r="A512" s="50"/>
      <c r="B512" s="50"/>
      <c r="C512" s="50"/>
      <c r="D512" s="50"/>
      <c r="E512" s="50"/>
      <c r="F512" s="50"/>
      <c r="G512" s="50"/>
      <c r="H512" s="50"/>
    </row>
    <row r="513" spans="1:8" ht="18" customHeight="1" x14ac:dyDescent="0.2">
      <c r="A513" s="70"/>
      <c r="B513" s="68" t="s">
        <v>10</v>
      </c>
      <c r="C513" s="70" t="s">
        <v>11</v>
      </c>
      <c r="D513" s="70" t="s">
        <v>12</v>
      </c>
      <c r="E513" s="69" t="s">
        <v>13</v>
      </c>
      <c r="F513" s="68" t="s">
        <v>14</v>
      </c>
      <c r="G513" s="68" t="s">
        <v>15</v>
      </c>
      <c r="H513" s="68" t="s">
        <v>17</v>
      </c>
    </row>
    <row r="514" spans="1:8" ht="26.1" customHeight="1" x14ac:dyDescent="0.2">
      <c r="A514" s="66" t="s">
        <v>175</v>
      </c>
      <c r="B514" s="67" t="s">
        <v>238</v>
      </c>
      <c r="C514" s="66" t="s">
        <v>23</v>
      </c>
      <c r="D514" s="66" t="s">
        <v>237</v>
      </c>
      <c r="E514" s="65" t="s">
        <v>154</v>
      </c>
      <c r="F514" s="64">
        <v>1</v>
      </c>
      <c r="G514" s="63">
        <v>29.3</v>
      </c>
      <c r="H514" s="63">
        <v>29.3</v>
      </c>
    </row>
    <row r="515" spans="1:8" ht="26.1" customHeight="1" x14ac:dyDescent="0.2">
      <c r="A515" s="61" t="s">
        <v>172</v>
      </c>
      <c r="B515" s="62" t="s">
        <v>236</v>
      </c>
      <c r="C515" s="61" t="s">
        <v>23</v>
      </c>
      <c r="D515" s="61" t="s">
        <v>235</v>
      </c>
      <c r="E515" s="60" t="s">
        <v>154</v>
      </c>
      <c r="F515" s="59">
        <v>1</v>
      </c>
      <c r="G515" s="58">
        <v>0.14000000000000001</v>
      </c>
      <c r="H515" s="58">
        <v>0.14000000000000001</v>
      </c>
    </row>
    <row r="516" spans="1:8" ht="24" customHeight="1" x14ac:dyDescent="0.2">
      <c r="A516" s="56" t="s">
        <v>157</v>
      </c>
      <c r="B516" s="57" t="s">
        <v>234</v>
      </c>
      <c r="C516" s="56" t="s">
        <v>23</v>
      </c>
      <c r="D516" s="56" t="s">
        <v>233</v>
      </c>
      <c r="E516" s="55" t="s">
        <v>154</v>
      </c>
      <c r="F516" s="54">
        <v>1</v>
      </c>
      <c r="G516" s="53">
        <v>23.93</v>
      </c>
      <c r="H516" s="53">
        <v>23.93</v>
      </c>
    </row>
    <row r="517" spans="1:8" ht="26.1" customHeight="1" x14ac:dyDescent="0.2">
      <c r="A517" s="56" t="s">
        <v>157</v>
      </c>
      <c r="B517" s="57" t="s">
        <v>167</v>
      </c>
      <c r="C517" s="56" t="s">
        <v>23</v>
      </c>
      <c r="D517" s="56" t="s">
        <v>166</v>
      </c>
      <c r="E517" s="55" t="s">
        <v>154</v>
      </c>
      <c r="F517" s="54">
        <v>1</v>
      </c>
      <c r="G517" s="53">
        <v>2.4</v>
      </c>
      <c r="H517" s="53">
        <v>2.4</v>
      </c>
    </row>
    <row r="518" spans="1:8" ht="26.1" customHeight="1" x14ac:dyDescent="0.2">
      <c r="A518" s="56" t="s">
        <v>157</v>
      </c>
      <c r="B518" s="57" t="s">
        <v>165</v>
      </c>
      <c r="C518" s="56" t="s">
        <v>23</v>
      </c>
      <c r="D518" s="56" t="s">
        <v>164</v>
      </c>
      <c r="E518" s="55" t="s">
        <v>154</v>
      </c>
      <c r="F518" s="54">
        <v>1</v>
      </c>
      <c r="G518" s="53">
        <v>0.57999999999999996</v>
      </c>
      <c r="H518" s="53">
        <v>0.57999999999999996</v>
      </c>
    </row>
    <row r="519" spans="1:8" ht="26.1" customHeight="1" x14ac:dyDescent="0.2">
      <c r="A519" s="56" t="s">
        <v>157</v>
      </c>
      <c r="B519" s="57" t="s">
        <v>163</v>
      </c>
      <c r="C519" s="56" t="s">
        <v>23</v>
      </c>
      <c r="D519" s="56" t="s">
        <v>162</v>
      </c>
      <c r="E519" s="55" t="s">
        <v>154</v>
      </c>
      <c r="F519" s="54">
        <v>1</v>
      </c>
      <c r="G519" s="53">
        <v>1.34</v>
      </c>
      <c r="H519" s="53">
        <v>1.34</v>
      </c>
    </row>
    <row r="520" spans="1:8" ht="26.1" customHeight="1" x14ac:dyDescent="0.2">
      <c r="A520" s="56" t="s">
        <v>157</v>
      </c>
      <c r="B520" s="57" t="s">
        <v>161</v>
      </c>
      <c r="C520" s="56" t="s">
        <v>23</v>
      </c>
      <c r="D520" s="56" t="s">
        <v>160</v>
      </c>
      <c r="E520" s="55" t="s">
        <v>154</v>
      </c>
      <c r="F520" s="54">
        <v>1</v>
      </c>
      <c r="G520" s="53">
        <v>0.04</v>
      </c>
      <c r="H520" s="53">
        <v>0.04</v>
      </c>
    </row>
    <row r="521" spans="1:8" ht="26.1" customHeight="1" x14ac:dyDescent="0.2">
      <c r="A521" s="56" t="s">
        <v>157</v>
      </c>
      <c r="B521" s="57" t="s">
        <v>214</v>
      </c>
      <c r="C521" s="56" t="s">
        <v>23</v>
      </c>
      <c r="D521" s="56" t="s">
        <v>213</v>
      </c>
      <c r="E521" s="55" t="s">
        <v>154</v>
      </c>
      <c r="F521" s="54">
        <v>1</v>
      </c>
      <c r="G521" s="53">
        <v>0.01</v>
      </c>
      <c r="H521" s="53">
        <v>0.01</v>
      </c>
    </row>
    <row r="522" spans="1:8" ht="26.1" customHeight="1" x14ac:dyDescent="0.2">
      <c r="A522" s="56" t="s">
        <v>157</v>
      </c>
      <c r="B522" s="57" t="s">
        <v>212</v>
      </c>
      <c r="C522" s="56" t="s">
        <v>23</v>
      </c>
      <c r="D522" s="56" t="s">
        <v>211</v>
      </c>
      <c r="E522" s="55" t="s">
        <v>154</v>
      </c>
      <c r="F522" s="54">
        <v>1</v>
      </c>
      <c r="G522" s="53">
        <v>0.86</v>
      </c>
      <c r="H522" s="53">
        <v>0.86</v>
      </c>
    </row>
    <row r="523" spans="1:8" ht="25.5" x14ac:dyDescent="0.2">
      <c r="A523" s="52"/>
      <c r="B523" s="52"/>
      <c r="C523" s="52"/>
      <c r="D523" s="52"/>
      <c r="E523" s="52" t="s">
        <v>153</v>
      </c>
      <c r="F523" s="51">
        <v>0</v>
      </c>
      <c r="G523" s="52" t="s">
        <v>152</v>
      </c>
      <c r="H523" s="51">
        <v>24.07</v>
      </c>
    </row>
    <row r="524" spans="1:8" ht="15" thickBot="1" x14ac:dyDescent="0.25">
      <c r="A524" s="52"/>
      <c r="B524" s="52"/>
      <c r="C524" s="52"/>
      <c r="D524" s="52"/>
      <c r="E524" s="52"/>
      <c r="F524" s="91" t="s">
        <v>151</v>
      </c>
      <c r="G524" s="91"/>
      <c r="H524" s="51">
        <v>36.619999999999997</v>
      </c>
    </row>
    <row r="525" spans="1:8" ht="0.95" customHeight="1" thickTop="1" x14ac:dyDescent="0.2">
      <c r="A525" s="50"/>
      <c r="B525" s="50"/>
      <c r="C525" s="50"/>
      <c r="D525" s="50"/>
      <c r="E525" s="50"/>
      <c r="F525" s="50"/>
      <c r="G525" s="50"/>
      <c r="H525" s="50"/>
    </row>
    <row r="526" spans="1:8" ht="18" customHeight="1" x14ac:dyDescent="0.2">
      <c r="A526" s="70"/>
      <c r="B526" s="68" t="s">
        <v>10</v>
      </c>
      <c r="C526" s="70" t="s">
        <v>11</v>
      </c>
      <c r="D526" s="70" t="s">
        <v>12</v>
      </c>
      <c r="E526" s="69" t="s">
        <v>13</v>
      </c>
      <c r="F526" s="68" t="s">
        <v>14</v>
      </c>
      <c r="G526" s="68" t="s">
        <v>15</v>
      </c>
      <c r="H526" s="68" t="s">
        <v>17</v>
      </c>
    </row>
    <row r="527" spans="1:8" ht="26.1" customHeight="1" x14ac:dyDescent="0.2">
      <c r="A527" s="66" t="s">
        <v>175</v>
      </c>
      <c r="B527" s="67" t="s">
        <v>232</v>
      </c>
      <c r="C527" s="66" t="s">
        <v>23</v>
      </c>
      <c r="D527" s="66" t="s">
        <v>231</v>
      </c>
      <c r="E527" s="65" t="s">
        <v>154</v>
      </c>
      <c r="F527" s="64">
        <v>1</v>
      </c>
      <c r="G527" s="63">
        <v>24.65</v>
      </c>
      <c r="H527" s="63">
        <v>24.65</v>
      </c>
    </row>
    <row r="528" spans="1:8" ht="39" customHeight="1" x14ac:dyDescent="0.2">
      <c r="A528" s="61" t="s">
        <v>172</v>
      </c>
      <c r="B528" s="62" t="s">
        <v>230</v>
      </c>
      <c r="C528" s="61" t="s">
        <v>23</v>
      </c>
      <c r="D528" s="61" t="s">
        <v>229</v>
      </c>
      <c r="E528" s="60" t="s">
        <v>154</v>
      </c>
      <c r="F528" s="59">
        <v>1</v>
      </c>
      <c r="G528" s="58">
        <v>0.18</v>
      </c>
      <c r="H528" s="58">
        <v>0.18</v>
      </c>
    </row>
    <row r="529" spans="1:8" ht="26.1" customHeight="1" x14ac:dyDescent="0.2">
      <c r="A529" s="56" t="s">
        <v>157</v>
      </c>
      <c r="B529" s="57" t="s">
        <v>167</v>
      </c>
      <c r="C529" s="56" t="s">
        <v>23</v>
      </c>
      <c r="D529" s="56" t="s">
        <v>166</v>
      </c>
      <c r="E529" s="55" t="s">
        <v>154</v>
      </c>
      <c r="F529" s="54">
        <v>1</v>
      </c>
      <c r="G529" s="53">
        <v>2.4</v>
      </c>
      <c r="H529" s="53">
        <v>2.4</v>
      </c>
    </row>
    <row r="530" spans="1:8" ht="26.1" customHeight="1" x14ac:dyDescent="0.2">
      <c r="A530" s="56" t="s">
        <v>157</v>
      </c>
      <c r="B530" s="57" t="s">
        <v>165</v>
      </c>
      <c r="C530" s="56" t="s">
        <v>23</v>
      </c>
      <c r="D530" s="56" t="s">
        <v>164</v>
      </c>
      <c r="E530" s="55" t="s">
        <v>154</v>
      </c>
      <c r="F530" s="54">
        <v>1</v>
      </c>
      <c r="G530" s="53">
        <v>0.57999999999999996</v>
      </c>
      <c r="H530" s="53">
        <v>0.57999999999999996</v>
      </c>
    </row>
    <row r="531" spans="1:8" ht="26.1" customHeight="1" x14ac:dyDescent="0.2">
      <c r="A531" s="56" t="s">
        <v>157</v>
      </c>
      <c r="B531" s="57" t="s">
        <v>163</v>
      </c>
      <c r="C531" s="56" t="s">
        <v>23</v>
      </c>
      <c r="D531" s="56" t="s">
        <v>162</v>
      </c>
      <c r="E531" s="55" t="s">
        <v>154</v>
      </c>
      <c r="F531" s="54">
        <v>1</v>
      </c>
      <c r="G531" s="53">
        <v>1.34</v>
      </c>
      <c r="H531" s="53">
        <v>1.34</v>
      </c>
    </row>
    <row r="532" spans="1:8" ht="26.1" customHeight="1" x14ac:dyDescent="0.2">
      <c r="A532" s="56" t="s">
        <v>157</v>
      </c>
      <c r="B532" s="57" t="s">
        <v>161</v>
      </c>
      <c r="C532" s="56" t="s">
        <v>23</v>
      </c>
      <c r="D532" s="56" t="s">
        <v>160</v>
      </c>
      <c r="E532" s="55" t="s">
        <v>154</v>
      </c>
      <c r="F532" s="54">
        <v>1</v>
      </c>
      <c r="G532" s="53">
        <v>0.04</v>
      </c>
      <c r="H532" s="53">
        <v>0.04</v>
      </c>
    </row>
    <row r="533" spans="1:8" ht="26.1" customHeight="1" x14ac:dyDescent="0.2">
      <c r="A533" s="56" t="s">
        <v>157</v>
      </c>
      <c r="B533" s="57" t="s">
        <v>228</v>
      </c>
      <c r="C533" s="56" t="s">
        <v>23</v>
      </c>
      <c r="D533" s="56" t="s">
        <v>227</v>
      </c>
      <c r="E533" s="55" t="s">
        <v>154</v>
      </c>
      <c r="F533" s="54">
        <v>1</v>
      </c>
      <c r="G533" s="53">
        <v>19.239999999999998</v>
      </c>
      <c r="H533" s="53">
        <v>19.239999999999998</v>
      </c>
    </row>
    <row r="534" spans="1:8" ht="26.1" customHeight="1" x14ac:dyDescent="0.2">
      <c r="A534" s="56" t="s">
        <v>157</v>
      </c>
      <c r="B534" s="57" t="s">
        <v>214</v>
      </c>
      <c r="C534" s="56" t="s">
        <v>23</v>
      </c>
      <c r="D534" s="56" t="s">
        <v>213</v>
      </c>
      <c r="E534" s="55" t="s">
        <v>154</v>
      </c>
      <c r="F534" s="54">
        <v>1</v>
      </c>
      <c r="G534" s="53">
        <v>0.01</v>
      </c>
      <c r="H534" s="53">
        <v>0.01</v>
      </c>
    </row>
    <row r="535" spans="1:8" ht="26.1" customHeight="1" x14ac:dyDescent="0.2">
      <c r="A535" s="56" t="s">
        <v>157</v>
      </c>
      <c r="B535" s="57" t="s">
        <v>212</v>
      </c>
      <c r="C535" s="56" t="s">
        <v>23</v>
      </c>
      <c r="D535" s="56" t="s">
        <v>211</v>
      </c>
      <c r="E535" s="55" t="s">
        <v>154</v>
      </c>
      <c r="F535" s="54">
        <v>1</v>
      </c>
      <c r="G535" s="53">
        <v>0.86</v>
      </c>
      <c r="H535" s="53">
        <v>0.86</v>
      </c>
    </row>
    <row r="536" spans="1:8" ht="25.5" x14ac:dyDescent="0.2">
      <c r="A536" s="52"/>
      <c r="B536" s="52"/>
      <c r="C536" s="52"/>
      <c r="D536" s="52"/>
      <c r="E536" s="52" t="s">
        <v>153</v>
      </c>
      <c r="F536" s="51">
        <v>0</v>
      </c>
      <c r="G536" s="52" t="s">
        <v>152</v>
      </c>
      <c r="H536" s="51">
        <v>19.420000000000002</v>
      </c>
    </row>
    <row r="537" spans="1:8" ht="15" thickBot="1" x14ac:dyDescent="0.25">
      <c r="A537" s="52"/>
      <c r="B537" s="52"/>
      <c r="C537" s="52"/>
      <c r="D537" s="52"/>
      <c r="E537" s="52"/>
      <c r="F537" s="91" t="s">
        <v>151</v>
      </c>
      <c r="G537" s="91"/>
      <c r="H537" s="51">
        <v>30.81</v>
      </c>
    </row>
    <row r="538" spans="1:8" ht="0.95" customHeight="1" thickTop="1" x14ac:dyDescent="0.2">
      <c r="A538" s="50"/>
      <c r="B538" s="50"/>
      <c r="C538" s="50"/>
      <c r="D538" s="50"/>
      <c r="E538" s="50"/>
      <c r="F538" s="50"/>
      <c r="G538" s="50"/>
      <c r="H538" s="50"/>
    </row>
    <row r="539" spans="1:8" ht="18" customHeight="1" x14ac:dyDescent="0.2">
      <c r="A539" s="70"/>
      <c r="B539" s="68" t="s">
        <v>10</v>
      </c>
      <c r="C539" s="70" t="s">
        <v>11</v>
      </c>
      <c r="D539" s="70" t="s">
        <v>12</v>
      </c>
      <c r="E539" s="69" t="s">
        <v>13</v>
      </c>
      <c r="F539" s="68" t="s">
        <v>14</v>
      </c>
      <c r="G539" s="68" t="s">
        <v>15</v>
      </c>
      <c r="H539" s="68" t="s">
        <v>17</v>
      </c>
    </row>
    <row r="540" spans="1:8" ht="26.1" customHeight="1" x14ac:dyDescent="0.2">
      <c r="A540" s="66" t="s">
        <v>175</v>
      </c>
      <c r="B540" s="67" t="s">
        <v>226</v>
      </c>
      <c r="C540" s="66" t="s">
        <v>23</v>
      </c>
      <c r="D540" s="66" t="s">
        <v>225</v>
      </c>
      <c r="E540" s="65" t="s">
        <v>154</v>
      </c>
      <c r="F540" s="64">
        <v>1</v>
      </c>
      <c r="G540" s="63">
        <v>35.04</v>
      </c>
      <c r="H540" s="63">
        <v>35.04</v>
      </c>
    </row>
    <row r="541" spans="1:8" ht="26.1" customHeight="1" x14ac:dyDescent="0.2">
      <c r="A541" s="61" t="s">
        <v>172</v>
      </c>
      <c r="B541" s="62" t="s">
        <v>224</v>
      </c>
      <c r="C541" s="61" t="s">
        <v>23</v>
      </c>
      <c r="D541" s="61" t="s">
        <v>223</v>
      </c>
      <c r="E541" s="60" t="s">
        <v>154</v>
      </c>
      <c r="F541" s="59">
        <v>1</v>
      </c>
      <c r="G541" s="58">
        <v>0.39</v>
      </c>
      <c r="H541" s="58">
        <v>0.39</v>
      </c>
    </row>
    <row r="542" spans="1:8" ht="24" customHeight="1" x14ac:dyDescent="0.2">
      <c r="A542" s="56" t="s">
        <v>157</v>
      </c>
      <c r="B542" s="57" t="s">
        <v>222</v>
      </c>
      <c r="C542" s="56" t="s">
        <v>23</v>
      </c>
      <c r="D542" s="56" t="s">
        <v>221</v>
      </c>
      <c r="E542" s="55" t="s">
        <v>154</v>
      </c>
      <c r="F542" s="54">
        <v>1</v>
      </c>
      <c r="G542" s="53">
        <v>29.42</v>
      </c>
      <c r="H542" s="53">
        <v>29.42</v>
      </c>
    </row>
    <row r="543" spans="1:8" ht="26.1" customHeight="1" x14ac:dyDescent="0.2">
      <c r="A543" s="56" t="s">
        <v>157</v>
      </c>
      <c r="B543" s="57" t="s">
        <v>167</v>
      </c>
      <c r="C543" s="56" t="s">
        <v>23</v>
      </c>
      <c r="D543" s="56" t="s">
        <v>166</v>
      </c>
      <c r="E543" s="55" t="s">
        <v>154</v>
      </c>
      <c r="F543" s="54">
        <v>1</v>
      </c>
      <c r="G543" s="53">
        <v>2.4</v>
      </c>
      <c r="H543" s="53">
        <v>2.4</v>
      </c>
    </row>
    <row r="544" spans="1:8" ht="26.1" customHeight="1" x14ac:dyDescent="0.2">
      <c r="A544" s="56" t="s">
        <v>157</v>
      </c>
      <c r="B544" s="57" t="s">
        <v>165</v>
      </c>
      <c r="C544" s="56" t="s">
        <v>23</v>
      </c>
      <c r="D544" s="56" t="s">
        <v>164</v>
      </c>
      <c r="E544" s="55" t="s">
        <v>154</v>
      </c>
      <c r="F544" s="54">
        <v>1</v>
      </c>
      <c r="G544" s="53">
        <v>0.57999999999999996</v>
      </c>
      <c r="H544" s="53">
        <v>0.57999999999999996</v>
      </c>
    </row>
    <row r="545" spans="1:8" ht="26.1" customHeight="1" x14ac:dyDescent="0.2">
      <c r="A545" s="56" t="s">
        <v>157</v>
      </c>
      <c r="B545" s="57" t="s">
        <v>163</v>
      </c>
      <c r="C545" s="56" t="s">
        <v>23</v>
      </c>
      <c r="D545" s="56" t="s">
        <v>162</v>
      </c>
      <c r="E545" s="55" t="s">
        <v>154</v>
      </c>
      <c r="F545" s="54">
        <v>1</v>
      </c>
      <c r="G545" s="53">
        <v>1.34</v>
      </c>
      <c r="H545" s="53">
        <v>1.34</v>
      </c>
    </row>
    <row r="546" spans="1:8" ht="26.1" customHeight="1" x14ac:dyDescent="0.2">
      <c r="A546" s="56" t="s">
        <v>157</v>
      </c>
      <c r="B546" s="57" t="s">
        <v>161</v>
      </c>
      <c r="C546" s="56" t="s">
        <v>23</v>
      </c>
      <c r="D546" s="56" t="s">
        <v>160</v>
      </c>
      <c r="E546" s="55" t="s">
        <v>154</v>
      </c>
      <c r="F546" s="54">
        <v>1</v>
      </c>
      <c r="G546" s="53">
        <v>0.04</v>
      </c>
      <c r="H546" s="53">
        <v>0.04</v>
      </c>
    </row>
    <row r="547" spans="1:8" ht="26.1" customHeight="1" x14ac:dyDescent="0.2">
      <c r="A547" s="56" t="s">
        <v>157</v>
      </c>
      <c r="B547" s="57" t="s">
        <v>214</v>
      </c>
      <c r="C547" s="56" t="s">
        <v>23</v>
      </c>
      <c r="D547" s="56" t="s">
        <v>213</v>
      </c>
      <c r="E547" s="55" t="s">
        <v>154</v>
      </c>
      <c r="F547" s="54">
        <v>1</v>
      </c>
      <c r="G547" s="53">
        <v>0.01</v>
      </c>
      <c r="H547" s="53">
        <v>0.01</v>
      </c>
    </row>
    <row r="548" spans="1:8" ht="26.1" customHeight="1" x14ac:dyDescent="0.2">
      <c r="A548" s="56" t="s">
        <v>157</v>
      </c>
      <c r="B548" s="57" t="s">
        <v>212</v>
      </c>
      <c r="C548" s="56" t="s">
        <v>23</v>
      </c>
      <c r="D548" s="56" t="s">
        <v>211</v>
      </c>
      <c r="E548" s="55" t="s">
        <v>154</v>
      </c>
      <c r="F548" s="54">
        <v>1</v>
      </c>
      <c r="G548" s="53">
        <v>0.86</v>
      </c>
      <c r="H548" s="53">
        <v>0.86</v>
      </c>
    </row>
    <row r="549" spans="1:8" ht="25.5" x14ac:dyDescent="0.2">
      <c r="A549" s="52"/>
      <c r="B549" s="52"/>
      <c r="C549" s="52"/>
      <c r="D549" s="52"/>
      <c r="E549" s="52" t="s">
        <v>153</v>
      </c>
      <c r="F549" s="51">
        <v>0</v>
      </c>
      <c r="G549" s="52" t="s">
        <v>152</v>
      </c>
      <c r="H549" s="51">
        <v>29.81</v>
      </c>
    </row>
    <row r="550" spans="1:8" ht="15" thickBot="1" x14ac:dyDescent="0.25">
      <c r="A550" s="52"/>
      <c r="B550" s="52"/>
      <c r="C550" s="52"/>
      <c r="D550" s="52"/>
      <c r="E550" s="52"/>
      <c r="F550" s="91" t="s">
        <v>151</v>
      </c>
      <c r="G550" s="91"/>
      <c r="H550" s="51">
        <v>43.8</v>
      </c>
    </row>
    <row r="551" spans="1:8" ht="0.95" customHeight="1" thickTop="1" x14ac:dyDescent="0.2">
      <c r="A551" s="50"/>
      <c r="B551" s="50"/>
      <c r="C551" s="50"/>
      <c r="D551" s="50"/>
      <c r="E551" s="50"/>
      <c r="F551" s="50"/>
      <c r="G551" s="50"/>
      <c r="H551" s="50"/>
    </row>
    <row r="552" spans="1:8" ht="18" customHeight="1" x14ac:dyDescent="0.2">
      <c r="A552" s="70"/>
      <c r="B552" s="68" t="s">
        <v>10</v>
      </c>
      <c r="C552" s="70" t="s">
        <v>11</v>
      </c>
      <c r="D552" s="70" t="s">
        <v>12</v>
      </c>
      <c r="E552" s="69" t="s">
        <v>13</v>
      </c>
      <c r="F552" s="68" t="s">
        <v>14</v>
      </c>
      <c r="G552" s="68" t="s">
        <v>15</v>
      </c>
      <c r="H552" s="68" t="s">
        <v>17</v>
      </c>
    </row>
    <row r="553" spans="1:8" ht="24" customHeight="1" x14ac:dyDescent="0.2">
      <c r="A553" s="66" t="s">
        <v>175</v>
      </c>
      <c r="B553" s="67" t="s">
        <v>220</v>
      </c>
      <c r="C553" s="66" t="s">
        <v>23</v>
      </c>
      <c r="D553" s="66" t="s">
        <v>219</v>
      </c>
      <c r="E553" s="65" t="s">
        <v>154</v>
      </c>
      <c r="F553" s="64">
        <v>1</v>
      </c>
      <c r="G553" s="63">
        <v>24.51</v>
      </c>
      <c r="H553" s="63">
        <v>24.51</v>
      </c>
    </row>
    <row r="554" spans="1:8" ht="26.1" customHeight="1" x14ac:dyDescent="0.2">
      <c r="A554" s="61" t="s">
        <v>172</v>
      </c>
      <c r="B554" s="62" t="s">
        <v>218</v>
      </c>
      <c r="C554" s="61" t="s">
        <v>23</v>
      </c>
      <c r="D554" s="61" t="s">
        <v>217</v>
      </c>
      <c r="E554" s="60" t="s">
        <v>154</v>
      </c>
      <c r="F554" s="59">
        <v>1</v>
      </c>
      <c r="G554" s="58">
        <v>0.35</v>
      </c>
      <c r="H554" s="58">
        <v>0.35</v>
      </c>
    </row>
    <row r="555" spans="1:8" ht="24" customHeight="1" x14ac:dyDescent="0.2">
      <c r="A555" s="56" t="s">
        <v>157</v>
      </c>
      <c r="B555" s="57" t="s">
        <v>216</v>
      </c>
      <c r="C555" s="56" t="s">
        <v>23</v>
      </c>
      <c r="D555" s="56" t="s">
        <v>215</v>
      </c>
      <c r="E555" s="55" t="s">
        <v>154</v>
      </c>
      <c r="F555" s="54">
        <v>1</v>
      </c>
      <c r="G555" s="53">
        <v>18.93</v>
      </c>
      <c r="H555" s="53">
        <v>18.93</v>
      </c>
    </row>
    <row r="556" spans="1:8" ht="26.1" customHeight="1" x14ac:dyDescent="0.2">
      <c r="A556" s="56" t="s">
        <v>157</v>
      </c>
      <c r="B556" s="57" t="s">
        <v>167</v>
      </c>
      <c r="C556" s="56" t="s">
        <v>23</v>
      </c>
      <c r="D556" s="56" t="s">
        <v>166</v>
      </c>
      <c r="E556" s="55" t="s">
        <v>154</v>
      </c>
      <c r="F556" s="54">
        <v>1</v>
      </c>
      <c r="G556" s="53">
        <v>2.4</v>
      </c>
      <c r="H556" s="53">
        <v>2.4</v>
      </c>
    </row>
    <row r="557" spans="1:8" ht="26.1" customHeight="1" x14ac:dyDescent="0.2">
      <c r="A557" s="56" t="s">
        <v>157</v>
      </c>
      <c r="B557" s="57" t="s">
        <v>165</v>
      </c>
      <c r="C557" s="56" t="s">
        <v>23</v>
      </c>
      <c r="D557" s="56" t="s">
        <v>164</v>
      </c>
      <c r="E557" s="55" t="s">
        <v>154</v>
      </c>
      <c r="F557" s="54">
        <v>1</v>
      </c>
      <c r="G557" s="53">
        <v>0.57999999999999996</v>
      </c>
      <c r="H557" s="53">
        <v>0.57999999999999996</v>
      </c>
    </row>
    <row r="558" spans="1:8" ht="26.1" customHeight="1" x14ac:dyDescent="0.2">
      <c r="A558" s="56" t="s">
        <v>157</v>
      </c>
      <c r="B558" s="57" t="s">
        <v>163</v>
      </c>
      <c r="C558" s="56" t="s">
        <v>23</v>
      </c>
      <c r="D558" s="56" t="s">
        <v>162</v>
      </c>
      <c r="E558" s="55" t="s">
        <v>154</v>
      </c>
      <c r="F558" s="54">
        <v>1</v>
      </c>
      <c r="G558" s="53">
        <v>1.34</v>
      </c>
      <c r="H558" s="53">
        <v>1.34</v>
      </c>
    </row>
    <row r="559" spans="1:8" ht="26.1" customHeight="1" x14ac:dyDescent="0.2">
      <c r="A559" s="56" t="s">
        <v>157</v>
      </c>
      <c r="B559" s="57" t="s">
        <v>161</v>
      </c>
      <c r="C559" s="56" t="s">
        <v>23</v>
      </c>
      <c r="D559" s="56" t="s">
        <v>160</v>
      </c>
      <c r="E559" s="55" t="s">
        <v>154</v>
      </c>
      <c r="F559" s="54">
        <v>1</v>
      </c>
      <c r="G559" s="53">
        <v>0.04</v>
      </c>
      <c r="H559" s="53">
        <v>0.04</v>
      </c>
    </row>
    <row r="560" spans="1:8" ht="26.1" customHeight="1" x14ac:dyDescent="0.2">
      <c r="A560" s="56" t="s">
        <v>157</v>
      </c>
      <c r="B560" s="57" t="s">
        <v>214</v>
      </c>
      <c r="C560" s="56" t="s">
        <v>23</v>
      </c>
      <c r="D560" s="56" t="s">
        <v>213</v>
      </c>
      <c r="E560" s="55" t="s">
        <v>154</v>
      </c>
      <c r="F560" s="54">
        <v>1</v>
      </c>
      <c r="G560" s="53">
        <v>0.01</v>
      </c>
      <c r="H560" s="53">
        <v>0.01</v>
      </c>
    </row>
    <row r="561" spans="1:8" ht="26.1" customHeight="1" x14ac:dyDescent="0.2">
      <c r="A561" s="56" t="s">
        <v>157</v>
      </c>
      <c r="B561" s="57" t="s">
        <v>212</v>
      </c>
      <c r="C561" s="56" t="s">
        <v>23</v>
      </c>
      <c r="D561" s="56" t="s">
        <v>211</v>
      </c>
      <c r="E561" s="55" t="s">
        <v>154</v>
      </c>
      <c r="F561" s="54">
        <v>1</v>
      </c>
      <c r="G561" s="53">
        <v>0.86</v>
      </c>
      <c r="H561" s="53">
        <v>0.86</v>
      </c>
    </row>
    <row r="562" spans="1:8" ht="25.5" x14ac:dyDescent="0.2">
      <c r="A562" s="52"/>
      <c r="B562" s="52"/>
      <c r="C562" s="52"/>
      <c r="D562" s="52"/>
      <c r="E562" s="52" t="s">
        <v>153</v>
      </c>
      <c r="F562" s="51">
        <v>0</v>
      </c>
      <c r="G562" s="52" t="s">
        <v>152</v>
      </c>
      <c r="H562" s="51">
        <v>19.28</v>
      </c>
    </row>
    <row r="563" spans="1:8" ht="15" thickBot="1" x14ac:dyDescent="0.25">
      <c r="A563" s="52"/>
      <c r="B563" s="52"/>
      <c r="C563" s="52"/>
      <c r="D563" s="52"/>
      <c r="E563" s="52"/>
      <c r="F563" s="91" t="s">
        <v>151</v>
      </c>
      <c r="G563" s="91"/>
      <c r="H563" s="51">
        <v>30.63</v>
      </c>
    </row>
    <row r="564" spans="1:8" ht="0.95" customHeight="1" thickTop="1" x14ac:dyDescent="0.2">
      <c r="A564" s="50"/>
      <c r="B564" s="50"/>
      <c r="C564" s="50"/>
      <c r="D564" s="50"/>
      <c r="E564" s="50"/>
      <c r="F564" s="50"/>
      <c r="G564" s="50"/>
      <c r="H564" s="50"/>
    </row>
    <row r="565" spans="1:8" ht="18" customHeight="1" x14ac:dyDescent="0.2">
      <c r="A565" s="70"/>
      <c r="B565" s="68" t="s">
        <v>10</v>
      </c>
      <c r="C565" s="70" t="s">
        <v>11</v>
      </c>
      <c r="D565" s="70" t="s">
        <v>12</v>
      </c>
      <c r="E565" s="69" t="s">
        <v>13</v>
      </c>
      <c r="F565" s="68" t="s">
        <v>14</v>
      </c>
      <c r="G565" s="68" t="s">
        <v>15</v>
      </c>
      <c r="H565" s="68" t="s">
        <v>17</v>
      </c>
    </row>
    <row r="566" spans="1:8" ht="24" customHeight="1" x14ac:dyDescent="0.2">
      <c r="A566" s="66" t="s">
        <v>175</v>
      </c>
      <c r="B566" s="67" t="s">
        <v>210</v>
      </c>
      <c r="C566" s="66" t="s">
        <v>23</v>
      </c>
      <c r="D566" s="66" t="s">
        <v>209</v>
      </c>
      <c r="E566" s="65" t="s">
        <v>154</v>
      </c>
      <c r="F566" s="64">
        <v>1</v>
      </c>
      <c r="G566" s="63">
        <v>25.73</v>
      </c>
      <c r="H566" s="63">
        <v>25.73</v>
      </c>
    </row>
    <row r="567" spans="1:8" ht="26.1" customHeight="1" x14ac:dyDescent="0.2">
      <c r="A567" s="61" t="s">
        <v>172</v>
      </c>
      <c r="B567" s="62" t="s">
        <v>208</v>
      </c>
      <c r="C567" s="61" t="s">
        <v>23</v>
      </c>
      <c r="D567" s="61" t="s">
        <v>207</v>
      </c>
      <c r="E567" s="60" t="s">
        <v>154</v>
      </c>
      <c r="F567" s="59">
        <v>1</v>
      </c>
      <c r="G567" s="58">
        <v>0.46</v>
      </c>
      <c r="H567" s="58">
        <v>0.46</v>
      </c>
    </row>
    <row r="568" spans="1:8" ht="24" customHeight="1" x14ac:dyDescent="0.2">
      <c r="A568" s="56" t="s">
        <v>157</v>
      </c>
      <c r="B568" s="57" t="s">
        <v>206</v>
      </c>
      <c r="C568" s="56" t="s">
        <v>23</v>
      </c>
      <c r="D568" s="56" t="s">
        <v>205</v>
      </c>
      <c r="E568" s="55" t="s">
        <v>154</v>
      </c>
      <c r="F568" s="54">
        <v>1</v>
      </c>
      <c r="G568" s="53">
        <v>18.850000000000001</v>
      </c>
      <c r="H568" s="53">
        <v>18.850000000000001</v>
      </c>
    </row>
    <row r="569" spans="1:8" ht="26.1" customHeight="1" x14ac:dyDescent="0.2">
      <c r="A569" s="56" t="s">
        <v>157</v>
      </c>
      <c r="B569" s="57" t="s">
        <v>167</v>
      </c>
      <c r="C569" s="56" t="s">
        <v>23</v>
      </c>
      <c r="D569" s="56" t="s">
        <v>166</v>
      </c>
      <c r="E569" s="55" t="s">
        <v>154</v>
      </c>
      <c r="F569" s="54">
        <v>1</v>
      </c>
      <c r="G569" s="53">
        <v>2.4</v>
      </c>
      <c r="H569" s="53">
        <v>2.4</v>
      </c>
    </row>
    <row r="570" spans="1:8" ht="26.1" customHeight="1" x14ac:dyDescent="0.2">
      <c r="A570" s="56" t="s">
        <v>157</v>
      </c>
      <c r="B570" s="57" t="s">
        <v>165</v>
      </c>
      <c r="C570" s="56" t="s">
        <v>23</v>
      </c>
      <c r="D570" s="56" t="s">
        <v>164</v>
      </c>
      <c r="E570" s="55" t="s">
        <v>154</v>
      </c>
      <c r="F570" s="54">
        <v>1</v>
      </c>
      <c r="G570" s="53">
        <v>0.57999999999999996</v>
      </c>
      <c r="H570" s="53">
        <v>0.57999999999999996</v>
      </c>
    </row>
    <row r="571" spans="1:8" ht="26.1" customHeight="1" x14ac:dyDescent="0.2">
      <c r="A571" s="56" t="s">
        <v>157</v>
      </c>
      <c r="B571" s="57" t="s">
        <v>163</v>
      </c>
      <c r="C571" s="56" t="s">
        <v>23</v>
      </c>
      <c r="D571" s="56" t="s">
        <v>162</v>
      </c>
      <c r="E571" s="55" t="s">
        <v>154</v>
      </c>
      <c r="F571" s="54">
        <v>1</v>
      </c>
      <c r="G571" s="53">
        <v>1.34</v>
      </c>
      <c r="H571" s="53">
        <v>1.34</v>
      </c>
    </row>
    <row r="572" spans="1:8" ht="26.1" customHeight="1" x14ac:dyDescent="0.2">
      <c r="A572" s="56" t="s">
        <v>157</v>
      </c>
      <c r="B572" s="57" t="s">
        <v>161</v>
      </c>
      <c r="C572" s="56" t="s">
        <v>23</v>
      </c>
      <c r="D572" s="56" t="s">
        <v>160</v>
      </c>
      <c r="E572" s="55" t="s">
        <v>154</v>
      </c>
      <c r="F572" s="54">
        <v>1</v>
      </c>
      <c r="G572" s="53">
        <v>0.04</v>
      </c>
      <c r="H572" s="53">
        <v>0.04</v>
      </c>
    </row>
    <row r="573" spans="1:8" ht="26.1" customHeight="1" x14ac:dyDescent="0.2">
      <c r="A573" s="56" t="s">
        <v>157</v>
      </c>
      <c r="B573" s="57" t="s">
        <v>204</v>
      </c>
      <c r="C573" s="56" t="s">
        <v>23</v>
      </c>
      <c r="D573" s="56" t="s">
        <v>203</v>
      </c>
      <c r="E573" s="55" t="s">
        <v>154</v>
      </c>
      <c r="F573" s="54">
        <v>1</v>
      </c>
      <c r="G573" s="53">
        <v>0.82</v>
      </c>
      <c r="H573" s="53">
        <v>0.82</v>
      </c>
    </row>
    <row r="574" spans="1:8" ht="26.1" customHeight="1" x14ac:dyDescent="0.2">
      <c r="A574" s="56" t="s">
        <v>157</v>
      </c>
      <c r="B574" s="57" t="s">
        <v>202</v>
      </c>
      <c r="C574" s="56" t="s">
        <v>23</v>
      </c>
      <c r="D574" s="56" t="s">
        <v>201</v>
      </c>
      <c r="E574" s="55" t="s">
        <v>154</v>
      </c>
      <c r="F574" s="54">
        <v>1</v>
      </c>
      <c r="G574" s="53">
        <v>1.24</v>
      </c>
      <c r="H574" s="53">
        <v>1.24</v>
      </c>
    </row>
    <row r="575" spans="1:8" ht="25.5" x14ac:dyDescent="0.2">
      <c r="A575" s="52"/>
      <c r="B575" s="52"/>
      <c r="C575" s="52"/>
      <c r="D575" s="52"/>
      <c r="E575" s="52" t="s">
        <v>153</v>
      </c>
      <c r="F575" s="51">
        <v>0</v>
      </c>
      <c r="G575" s="52" t="s">
        <v>152</v>
      </c>
      <c r="H575" s="51">
        <v>19.309999999999999</v>
      </c>
    </row>
    <row r="576" spans="1:8" ht="15" thickBot="1" x14ac:dyDescent="0.25">
      <c r="A576" s="52"/>
      <c r="B576" s="52"/>
      <c r="C576" s="52"/>
      <c r="D576" s="52"/>
      <c r="E576" s="52"/>
      <c r="F576" s="91" t="s">
        <v>151</v>
      </c>
      <c r="G576" s="91"/>
      <c r="H576" s="51">
        <v>32.159999999999997</v>
      </c>
    </row>
    <row r="577" spans="1:8" ht="0.95" customHeight="1" thickTop="1" x14ac:dyDescent="0.2">
      <c r="A577" s="50"/>
      <c r="B577" s="50"/>
      <c r="C577" s="50"/>
      <c r="D577" s="50"/>
      <c r="E577" s="50"/>
      <c r="F577" s="50"/>
      <c r="G577" s="50"/>
      <c r="H577" s="50"/>
    </row>
    <row r="578" spans="1:8" ht="18" customHeight="1" x14ac:dyDescent="0.2">
      <c r="A578" s="70"/>
      <c r="B578" s="68" t="s">
        <v>10</v>
      </c>
      <c r="C578" s="70" t="s">
        <v>11</v>
      </c>
      <c r="D578" s="70" t="s">
        <v>12</v>
      </c>
      <c r="E578" s="69" t="s">
        <v>13</v>
      </c>
      <c r="F578" s="68" t="s">
        <v>14</v>
      </c>
      <c r="G578" s="68" t="s">
        <v>15</v>
      </c>
      <c r="H578" s="68" t="s">
        <v>17</v>
      </c>
    </row>
    <row r="579" spans="1:8" ht="24" customHeight="1" x14ac:dyDescent="0.2">
      <c r="A579" s="66" t="s">
        <v>175</v>
      </c>
      <c r="B579" s="67" t="s">
        <v>190</v>
      </c>
      <c r="C579" s="66" t="s">
        <v>23</v>
      </c>
      <c r="D579" s="66" t="s">
        <v>189</v>
      </c>
      <c r="E579" s="65" t="s">
        <v>154</v>
      </c>
      <c r="F579" s="64">
        <v>1</v>
      </c>
      <c r="G579" s="63">
        <v>28.83</v>
      </c>
      <c r="H579" s="63">
        <v>28.83</v>
      </c>
    </row>
    <row r="580" spans="1:8" ht="26.1" customHeight="1" x14ac:dyDescent="0.2">
      <c r="A580" s="61" t="s">
        <v>172</v>
      </c>
      <c r="B580" s="62" t="s">
        <v>200</v>
      </c>
      <c r="C580" s="61" t="s">
        <v>23</v>
      </c>
      <c r="D580" s="61" t="s">
        <v>199</v>
      </c>
      <c r="E580" s="60" t="s">
        <v>154</v>
      </c>
      <c r="F580" s="59">
        <v>1</v>
      </c>
      <c r="G580" s="58">
        <v>0.34</v>
      </c>
      <c r="H580" s="58">
        <v>0.34</v>
      </c>
    </row>
    <row r="581" spans="1:8" ht="24" customHeight="1" x14ac:dyDescent="0.2">
      <c r="A581" s="56" t="s">
        <v>157</v>
      </c>
      <c r="B581" s="57" t="s">
        <v>198</v>
      </c>
      <c r="C581" s="56" t="s">
        <v>23</v>
      </c>
      <c r="D581" s="56" t="s">
        <v>197</v>
      </c>
      <c r="E581" s="55" t="s">
        <v>154</v>
      </c>
      <c r="F581" s="54">
        <v>1</v>
      </c>
      <c r="G581" s="53">
        <v>20.43</v>
      </c>
      <c r="H581" s="53">
        <v>20.43</v>
      </c>
    </row>
    <row r="582" spans="1:8" ht="26.1" customHeight="1" x14ac:dyDescent="0.2">
      <c r="A582" s="56" t="s">
        <v>157</v>
      </c>
      <c r="B582" s="57" t="s">
        <v>167</v>
      </c>
      <c r="C582" s="56" t="s">
        <v>23</v>
      </c>
      <c r="D582" s="56" t="s">
        <v>166</v>
      </c>
      <c r="E582" s="55" t="s">
        <v>154</v>
      </c>
      <c r="F582" s="54">
        <v>1</v>
      </c>
      <c r="G582" s="53">
        <v>2.4</v>
      </c>
      <c r="H582" s="53">
        <v>2.4</v>
      </c>
    </row>
    <row r="583" spans="1:8" ht="26.1" customHeight="1" x14ac:dyDescent="0.2">
      <c r="A583" s="56" t="s">
        <v>157</v>
      </c>
      <c r="B583" s="57" t="s">
        <v>165</v>
      </c>
      <c r="C583" s="56" t="s">
        <v>23</v>
      </c>
      <c r="D583" s="56" t="s">
        <v>164</v>
      </c>
      <c r="E583" s="55" t="s">
        <v>154</v>
      </c>
      <c r="F583" s="54">
        <v>1</v>
      </c>
      <c r="G583" s="53">
        <v>0.57999999999999996</v>
      </c>
      <c r="H583" s="53">
        <v>0.57999999999999996</v>
      </c>
    </row>
    <row r="584" spans="1:8" ht="26.1" customHeight="1" x14ac:dyDescent="0.2">
      <c r="A584" s="56" t="s">
        <v>157</v>
      </c>
      <c r="B584" s="57" t="s">
        <v>163</v>
      </c>
      <c r="C584" s="56" t="s">
        <v>23</v>
      </c>
      <c r="D584" s="56" t="s">
        <v>162</v>
      </c>
      <c r="E584" s="55" t="s">
        <v>154</v>
      </c>
      <c r="F584" s="54">
        <v>1</v>
      </c>
      <c r="G584" s="53">
        <v>1.34</v>
      </c>
      <c r="H584" s="53">
        <v>1.34</v>
      </c>
    </row>
    <row r="585" spans="1:8" ht="26.1" customHeight="1" x14ac:dyDescent="0.2">
      <c r="A585" s="56" t="s">
        <v>157</v>
      </c>
      <c r="B585" s="57" t="s">
        <v>161</v>
      </c>
      <c r="C585" s="56" t="s">
        <v>23</v>
      </c>
      <c r="D585" s="56" t="s">
        <v>160</v>
      </c>
      <c r="E585" s="55" t="s">
        <v>154</v>
      </c>
      <c r="F585" s="54">
        <v>1</v>
      </c>
      <c r="G585" s="53">
        <v>0.04</v>
      </c>
      <c r="H585" s="53">
        <v>0.04</v>
      </c>
    </row>
    <row r="586" spans="1:8" ht="26.1" customHeight="1" x14ac:dyDescent="0.2">
      <c r="A586" s="56" t="s">
        <v>157</v>
      </c>
      <c r="B586" s="57" t="s">
        <v>196</v>
      </c>
      <c r="C586" s="56" t="s">
        <v>23</v>
      </c>
      <c r="D586" s="56" t="s">
        <v>195</v>
      </c>
      <c r="E586" s="55" t="s">
        <v>154</v>
      </c>
      <c r="F586" s="54">
        <v>1</v>
      </c>
      <c r="G586" s="53">
        <v>1.97</v>
      </c>
      <c r="H586" s="53">
        <v>1.97</v>
      </c>
    </row>
    <row r="587" spans="1:8" ht="26.1" customHeight="1" x14ac:dyDescent="0.2">
      <c r="A587" s="56" t="s">
        <v>157</v>
      </c>
      <c r="B587" s="57" t="s">
        <v>194</v>
      </c>
      <c r="C587" s="56" t="s">
        <v>23</v>
      </c>
      <c r="D587" s="56" t="s">
        <v>193</v>
      </c>
      <c r="E587" s="55" t="s">
        <v>154</v>
      </c>
      <c r="F587" s="54">
        <v>1</v>
      </c>
      <c r="G587" s="53">
        <v>1.73</v>
      </c>
      <c r="H587" s="53">
        <v>1.73</v>
      </c>
    </row>
    <row r="588" spans="1:8" ht="25.5" x14ac:dyDescent="0.2">
      <c r="A588" s="52"/>
      <c r="B588" s="52"/>
      <c r="C588" s="52"/>
      <c r="D588" s="52"/>
      <c r="E588" s="52" t="s">
        <v>153</v>
      </c>
      <c r="F588" s="51">
        <v>0</v>
      </c>
      <c r="G588" s="52" t="s">
        <v>152</v>
      </c>
      <c r="H588" s="51">
        <v>20.77</v>
      </c>
    </row>
    <row r="589" spans="1:8" ht="15" thickBot="1" x14ac:dyDescent="0.25">
      <c r="A589" s="52"/>
      <c r="B589" s="52"/>
      <c r="C589" s="52"/>
      <c r="D589" s="52"/>
      <c r="E589" s="52"/>
      <c r="F589" s="91" t="s">
        <v>151</v>
      </c>
      <c r="G589" s="91"/>
      <c r="H589" s="51">
        <v>36.03</v>
      </c>
    </row>
    <row r="590" spans="1:8" ht="0.95" customHeight="1" thickTop="1" x14ac:dyDescent="0.2">
      <c r="A590" s="50"/>
      <c r="B590" s="50"/>
      <c r="C590" s="50"/>
      <c r="D590" s="50"/>
      <c r="E590" s="50"/>
      <c r="F590" s="50"/>
      <c r="G590" s="50"/>
      <c r="H590" s="50"/>
    </row>
    <row r="591" spans="1:8" ht="18" customHeight="1" x14ac:dyDescent="0.2">
      <c r="A591" s="70"/>
      <c r="B591" s="68" t="s">
        <v>10</v>
      </c>
      <c r="C591" s="70" t="s">
        <v>11</v>
      </c>
      <c r="D591" s="70" t="s">
        <v>12</v>
      </c>
      <c r="E591" s="69" t="s">
        <v>13</v>
      </c>
      <c r="F591" s="68" t="s">
        <v>14</v>
      </c>
      <c r="G591" s="68" t="s">
        <v>15</v>
      </c>
      <c r="H591" s="68" t="s">
        <v>17</v>
      </c>
    </row>
    <row r="592" spans="1:8" ht="26.1" customHeight="1" x14ac:dyDescent="0.2">
      <c r="A592" s="66" t="s">
        <v>175</v>
      </c>
      <c r="B592" s="67" t="s">
        <v>192</v>
      </c>
      <c r="C592" s="66" t="s">
        <v>23</v>
      </c>
      <c r="D592" s="66" t="s">
        <v>191</v>
      </c>
      <c r="E592" s="65" t="s">
        <v>25</v>
      </c>
      <c r="F592" s="64">
        <v>1</v>
      </c>
      <c r="G592" s="63">
        <v>22.34</v>
      </c>
      <c r="H592" s="63">
        <v>22.34</v>
      </c>
    </row>
    <row r="593" spans="1:8" ht="24" customHeight="1" x14ac:dyDescent="0.2">
      <c r="A593" s="61" t="s">
        <v>172</v>
      </c>
      <c r="B593" s="62" t="s">
        <v>190</v>
      </c>
      <c r="C593" s="61" t="s">
        <v>23</v>
      </c>
      <c r="D593" s="61" t="s">
        <v>189</v>
      </c>
      <c r="E593" s="60" t="s">
        <v>154</v>
      </c>
      <c r="F593" s="59">
        <v>0.45290000000000002</v>
      </c>
      <c r="G593" s="58">
        <v>28.83</v>
      </c>
      <c r="H593" s="58">
        <v>13.05</v>
      </c>
    </row>
    <row r="594" spans="1:8" ht="24" customHeight="1" x14ac:dyDescent="0.2">
      <c r="A594" s="56" t="s">
        <v>157</v>
      </c>
      <c r="B594" s="57" t="s">
        <v>188</v>
      </c>
      <c r="C594" s="56" t="s">
        <v>23</v>
      </c>
      <c r="D594" s="56" t="s">
        <v>187</v>
      </c>
      <c r="E594" s="55" t="s">
        <v>186</v>
      </c>
      <c r="F594" s="54">
        <v>0.32569999999999999</v>
      </c>
      <c r="G594" s="53">
        <v>28.54</v>
      </c>
      <c r="H594" s="53">
        <v>9.2899999999999991</v>
      </c>
    </row>
    <row r="595" spans="1:8" ht="25.5" x14ac:dyDescent="0.2">
      <c r="A595" s="52"/>
      <c r="B595" s="52"/>
      <c r="C595" s="52"/>
      <c r="D595" s="52"/>
      <c r="E595" s="52" t="s">
        <v>153</v>
      </c>
      <c r="F595" s="51">
        <v>0</v>
      </c>
      <c r="G595" s="52" t="s">
        <v>152</v>
      </c>
      <c r="H595" s="51">
        <v>9.4</v>
      </c>
    </row>
    <row r="596" spans="1:8" ht="15" thickBot="1" x14ac:dyDescent="0.25">
      <c r="A596" s="52"/>
      <c r="B596" s="52"/>
      <c r="C596" s="52"/>
      <c r="D596" s="52"/>
      <c r="E596" s="52"/>
      <c r="F596" s="91" t="s">
        <v>151</v>
      </c>
      <c r="G596" s="91"/>
      <c r="H596" s="51">
        <v>27.92</v>
      </c>
    </row>
    <row r="597" spans="1:8" ht="0.95" customHeight="1" thickTop="1" x14ac:dyDescent="0.2">
      <c r="A597" s="50"/>
      <c r="B597" s="50"/>
      <c r="C597" s="50"/>
      <c r="D597" s="50"/>
      <c r="E597" s="50"/>
      <c r="F597" s="50"/>
      <c r="G597" s="50"/>
      <c r="H597" s="50"/>
    </row>
    <row r="598" spans="1:8" ht="18" customHeight="1" x14ac:dyDescent="0.2">
      <c r="A598" s="70"/>
      <c r="B598" s="68" t="s">
        <v>10</v>
      </c>
      <c r="C598" s="70" t="s">
        <v>11</v>
      </c>
      <c r="D598" s="70" t="s">
        <v>12</v>
      </c>
      <c r="E598" s="69" t="s">
        <v>13</v>
      </c>
      <c r="F598" s="68" t="s">
        <v>14</v>
      </c>
      <c r="G598" s="68" t="s">
        <v>15</v>
      </c>
      <c r="H598" s="68" t="s">
        <v>17</v>
      </c>
    </row>
    <row r="599" spans="1:8" ht="24" customHeight="1" x14ac:dyDescent="0.2">
      <c r="A599" s="66" t="s">
        <v>175</v>
      </c>
      <c r="B599" s="67" t="s">
        <v>185</v>
      </c>
      <c r="C599" s="66" t="s">
        <v>23</v>
      </c>
      <c r="D599" s="66" t="s">
        <v>184</v>
      </c>
      <c r="E599" s="65" t="s">
        <v>154</v>
      </c>
      <c r="F599" s="64">
        <v>1</v>
      </c>
      <c r="G599" s="63">
        <v>20.53</v>
      </c>
      <c r="H599" s="63">
        <v>20.53</v>
      </c>
    </row>
    <row r="600" spans="1:8" ht="26.1" customHeight="1" x14ac:dyDescent="0.2">
      <c r="A600" s="61" t="s">
        <v>172</v>
      </c>
      <c r="B600" s="62" t="s">
        <v>183</v>
      </c>
      <c r="C600" s="61" t="s">
        <v>23</v>
      </c>
      <c r="D600" s="61" t="s">
        <v>182</v>
      </c>
      <c r="E600" s="60" t="s">
        <v>154</v>
      </c>
      <c r="F600" s="59">
        <v>1</v>
      </c>
      <c r="G600" s="58">
        <v>0.33</v>
      </c>
      <c r="H600" s="58">
        <v>0.33</v>
      </c>
    </row>
    <row r="601" spans="1:8" ht="24" customHeight="1" x14ac:dyDescent="0.2">
      <c r="A601" s="56" t="s">
        <v>157</v>
      </c>
      <c r="B601" s="57" t="s">
        <v>181</v>
      </c>
      <c r="C601" s="56" t="s">
        <v>23</v>
      </c>
      <c r="D601" s="56" t="s">
        <v>180</v>
      </c>
      <c r="E601" s="55" t="s">
        <v>154</v>
      </c>
      <c r="F601" s="54">
        <v>1</v>
      </c>
      <c r="G601" s="53">
        <v>13.9</v>
      </c>
      <c r="H601" s="53">
        <v>13.9</v>
      </c>
    </row>
    <row r="602" spans="1:8" ht="26.1" customHeight="1" x14ac:dyDescent="0.2">
      <c r="A602" s="56" t="s">
        <v>157</v>
      </c>
      <c r="B602" s="57" t="s">
        <v>167</v>
      </c>
      <c r="C602" s="56" t="s">
        <v>23</v>
      </c>
      <c r="D602" s="56" t="s">
        <v>166</v>
      </c>
      <c r="E602" s="55" t="s">
        <v>154</v>
      </c>
      <c r="F602" s="54">
        <v>1</v>
      </c>
      <c r="G602" s="53">
        <v>2.4</v>
      </c>
      <c r="H602" s="53">
        <v>2.4</v>
      </c>
    </row>
    <row r="603" spans="1:8" ht="26.1" customHeight="1" x14ac:dyDescent="0.2">
      <c r="A603" s="56" t="s">
        <v>157</v>
      </c>
      <c r="B603" s="57" t="s">
        <v>165</v>
      </c>
      <c r="C603" s="56" t="s">
        <v>23</v>
      </c>
      <c r="D603" s="56" t="s">
        <v>164</v>
      </c>
      <c r="E603" s="55" t="s">
        <v>154</v>
      </c>
      <c r="F603" s="54">
        <v>1</v>
      </c>
      <c r="G603" s="53">
        <v>0.57999999999999996</v>
      </c>
      <c r="H603" s="53">
        <v>0.57999999999999996</v>
      </c>
    </row>
    <row r="604" spans="1:8" ht="26.1" customHeight="1" x14ac:dyDescent="0.2">
      <c r="A604" s="56" t="s">
        <v>157</v>
      </c>
      <c r="B604" s="57" t="s">
        <v>163</v>
      </c>
      <c r="C604" s="56" t="s">
        <v>23</v>
      </c>
      <c r="D604" s="56" t="s">
        <v>162</v>
      </c>
      <c r="E604" s="55" t="s">
        <v>154</v>
      </c>
      <c r="F604" s="54">
        <v>1</v>
      </c>
      <c r="G604" s="53">
        <v>1.34</v>
      </c>
      <c r="H604" s="53">
        <v>1.34</v>
      </c>
    </row>
    <row r="605" spans="1:8" ht="26.1" customHeight="1" x14ac:dyDescent="0.2">
      <c r="A605" s="56" t="s">
        <v>157</v>
      </c>
      <c r="B605" s="57" t="s">
        <v>161</v>
      </c>
      <c r="C605" s="56" t="s">
        <v>23</v>
      </c>
      <c r="D605" s="56" t="s">
        <v>160</v>
      </c>
      <c r="E605" s="55" t="s">
        <v>154</v>
      </c>
      <c r="F605" s="54">
        <v>1</v>
      </c>
      <c r="G605" s="53">
        <v>0.04</v>
      </c>
      <c r="H605" s="53">
        <v>0.04</v>
      </c>
    </row>
    <row r="606" spans="1:8" ht="26.1" customHeight="1" x14ac:dyDescent="0.2">
      <c r="A606" s="56" t="s">
        <v>157</v>
      </c>
      <c r="B606" s="57" t="s">
        <v>179</v>
      </c>
      <c r="C606" s="56" t="s">
        <v>23</v>
      </c>
      <c r="D606" s="56" t="s">
        <v>178</v>
      </c>
      <c r="E606" s="55" t="s">
        <v>154</v>
      </c>
      <c r="F606" s="54">
        <v>1</v>
      </c>
      <c r="G606" s="53">
        <v>0.61</v>
      </c>
      <c r="H606" s="53">
        <v>0.61</v>
      </c>
    </row>
    <row r="607" spans="1:8" ht="26.1" customHeight="1" x14ac:dyDescent="0.2">
      <c r="A607" s="56" t="s">
        <v>157</v>
      </c>
      <c r="B607" s="57" t="s">
        <v>177</v>
      </c>
      <c r="C607" s="56" t="s">
        <v>23</v>
      </c>
      <c r="D607" s="56" t="s">
        <v>176</v>
      </c>
      <c r="E607" s="55" t="s">
        <v>154</v>
      </c>
      <c r="F607" s="54">
        <v>1</v>
      </c>
      <c r="G607" s="53">
        <v>1.33</v>
      </c>
      <c r="H607" s="53">
        <v>1.33</v>
      </c>
    </row>
    <row r="608" spans="1:8" ht="25.5" x14ac:dyDescent="0.2">
      <c r="A608" s="52"/>
      <c r="B608" s="52"/>
      <c r="C608" s="52"/>
      <c r="D608" s="52"/>
      <c r="E608" s="52" t="s">
        <v>153</v>
      </c>
      <c r="F608" s="51">
        <v>0</v>
      </c>
      <c r="G608" s="52" t="s">
        <v>152</v>
      </c>
      <c r="H608" s="51">
        <v>14.23</v>
      </c>
    </row>
    <row r="609" spans="1:8" ht="15" thickBot="1" x14ac:dyDescent="0.25">
      <c r="A609" s="52"/>
      <c r="B609" s="52"/>
      <c r="C609" s="52"/>
      <c r="D609" s="52"/>
      <c r="E609" s="52"/>
      <c r="F609" s="91" t="s">
        <v>151</v>
      </c>
      <c r="G609" s="91"/>
      <c r="H609" s="51">
        <v>25.66</v>
      </c>
    </row>
    <row r="610" spans="1:8" ht="0.95" customHeight="1" thickTop="1" x14ac:dyDescent="0.2">
      <c r="A610" s="50"/>
      <c r="B610" s="50"/>
      <c r="C610" s="50"/>
      <c r="D610" s="50"/>
      <c r="E610" s="50"/>
      <c r="F610" s="50"/>
      <c r="G610" s="50"/>
      <c r="H610" s="50"/>
    </row>
    <row r="611" spans="1:8" ht="18" customHeight="1" x14ac:dyDescent="0.2">
      <c r="A611" s="70"/>
      <c r="B611" s="68" t="s">
        <v>10</v>
      </c>
      <c r="C611" s="70" t="s">
        <v>11</v>
      </c>
      <c r="D611" s="70" t="s">
        <v>12</v>
      </c>
      <c r="E611" s="69" t="s">
        <v>13</v>
      </c>
      <c r="F611" s="68" t="s">
        <v>14</v>
      </c>
      <c r="G611" s="68" t="s">
        <v>15</v>
      </c>
      <c r="H611" s="68" t="s">
        <v>17</v>
      </c>
    </row>
    <row r="612" spans="1:8" ht="24" customHeight="1" x14ac:dyDescent="0.2">
      <c r="A612" s="66" t="s">
        <v>175</v>
      </c>
      <c r="B612" s="67" t="s">
        <v>174</v>
      </c>
      <c r="C612" s="66" t="s">
        <v>23</v>
      </c>
      <c r="D612" s="66" t="s">
        <v>173</v>
      </c>
      <c r="E612" s="65" t="s">
        <v>154</v>
      </c>
      <c r="F612" s="64">
        <v>1</v>
      </c>
      <c r="G612" s="63">
        <v>25.13</v>
      </c>
      <c r="H612" s="63">
        <v>25.13</v>
      </c>
    </row>
    <row r="613" spans="1:8" ht="26.1" customHeight="1" x14ac:dyDescent="0.2">
      <c r="A613" s="61" t="s">
        <v>172</v>
      </c>
      <c r="B613" s="62" t="s">
        <v>171</v>
      </c>
      <c r="C613" s="61" t="s">
        <v>23</v>
      </c>
      <c r="D613" s="61" t="s">
        <v>170</v>
      </c>
      <c r="E613" s="60" t="s">
        <v>154</v>
      </c>
      <c r="F613" s="59">
        <v>1</v>
      </c>
      <c r="G613" s="58">
        <v>0.24</v>
      </c>
      <c r="H613" s="58">
        <v>0.24</v>
      </c>
    </row>
    <row r="614" spans="1:8" ht="24" customHeight="1" x14ac:dyDescent="0.2">
      <c r="A614" s="56" t="s">
        <v>157</v>
      </c>
      <c r="B614" s="57" t="s">
        <v>169</v>
      </c>
      <c r="C614" s="56" t="s">
        <v>23</v>
      </c>
      <c r="D614" s="56" t="s">
        <v>168</v>
      </c>
      <c r="E614" s="55" t="s">
        <v>154</v>
      </c>
      <c r="F614" s="54">
        <v>1</v>
      </c>
      <c r="G614" s="53">
        <v>18.61</v>
      </c>
      <c r="H614" s="53">
        <v>18.61</v>
      </c>
    </row>
    <row r="615" spans="1:8" ht="26.1" customHeight="1" x14ac:dyDescent="0.2">
      <c r="A615" s="56" t="s">
        <v>157</v>
      </c>
      <c r="B615" s="57" t="s">
        <v>167</v>
      </c>
      <c r="C615" s="56" t="s">
        <v>23</v>
      </c>
      <c r="D615" s="56" t="s">
        <v>166</v>
      </c>
      <c r="E615" s="55" t="s">
        <v>154</v>
      </c>
      <c r="F615" s="54">
        <v>1</v>
      </c>
      <c r="G615" s="53">
        <v>2.4</v>
      </c>
      <c r="H615" s="53">
        <v>2.4</v>
      </c>
    </row>
    <row r="616" spans="1:8" ht="26.1" customHeight="1" x14ac:dyDescent="0.2">
      <c r="A616" s="56" t="s">
        <v>157</v>
      </c>
      <c r="B616" s="57" t="s">
        <v>165</v>
      </c>
      <c r="C616" s="56" t="s">
        <v>23</v>
      </c>
      <c r="D616" s="56" t="s">
        <v>164</v>
      </c>
      <c r="E616" s="55" t="s">
        <v>154</v>
      </c>
      <c r="F616" s="54">
        <v>1</v>
      </c>
      <c r="G616" s="53">
        <v>0.57999999999999996</v>
      </c>
      <c r="H616" s="53">
        <v>0.57999999999999996</v>
      </c>
    </row>
    <row r="617" spans="1:8" ht="26.1" customHeight="1" x14ac:dyDescent="0.2">
      <c r="A617" s="56" t="s">
        <v>157</v>
      </c>
      <c r="B617" s="57" t="s">
        <v>163</v>
      </c>
      <c r="C617" s="56" t="s">
        <v>23</v>
      </c>
      <c r="D617" s="56" t="s">
        <v>162</v>
      </c>
      <c r="E617" s="55" t="s">
        <v>154</v>
      </c>
      <c r="F617" s="54">
        <v>1</v>
      </c>
      <c r="G617" s="53">
        <v>1.34</v>
      </c>
      <c r="H617" s="53">
        <v>1.34</v>
      </c>
    </row>
    <row r="618" spans="1:8" ht="26.1" customHeight="1" x14ac:dyDescent="0.2">
      <c r="A618" s="56" t="s">
        <v>157</v>
      </c>
      <c r="B618" s="57" t="s">
        <v>161</v>
      </c>
      <c r="C618" s="56" t="s">
        <v>23</v>
      </c>
      <c r="D618" s="56" t="s">
        <v>160</v>
      </c>
      <c r="E618" s="55" t="s">
        <v>154</v>
      </c>
      <c r="F618" s="54">
        <v>1</v>
      </c>
      <c r="G618" s="53">
        <v>0.04</v>
      </c>
      <c r="H618" s="53">
        <v>0.04</v>
      </c>
    </row>
    <row r="619" spans="1:8" ht="26.1" customHeight="1" x14ac:dyDescent="0.2">
      <c r="A619" s="56" t="s">
        <v>157</v>
      </c>
      <c r="B619" s="57" t="s">
        <v>159</v>
      </c>
      <c r="C619" s="56" t="s">
        <v>23</v>
      </c>
      <c r="D619" s="56" t="s">
        <v>158</v>
      </c>
      <c r="E619" s="55" t="s">
        <v>154</v>
      </c>
      <c r="F619" s="54">
        <v>1</v>
      </c>
      <c r="G619" s="53">
        <v>0.49</v>
      </c>
      <c r="H619" s="53">
        <v>0.49</v>
      </c>
    </row>
    <row r="620" spans="1:8" ht="26.1" customHeight="1" x14ac:dyDescent="0.2">
      <c r="A620" s="56" t="s">
        <v>157</v>
      </c>
      <c r="B620" s="57" t="s">
        <v>156</v>
      </c>
      <c r="C620" s="56" t="s">
        <v>23</v>
      </c>
      <c r="D620" s="56" t="s">
        <v>155</v>
      </c>
      <c r="E620" s="55" t="s">
        <v>154</v>
      </c>
      <c r="F620" s="54">
        <v>1</v>
      </c>
      <c r="G620" s="53">
        <v>1.43</v>
      </c>
      <c r="H620" s="53">
        <v>1.43</v>
      </c>
    </row>
    <row r="621" spans="1:8" ht="25.5" x14ac:dyDescent="0.2">
      <c r="A621" s="52"/>
      <c r="B621" s="52"/>
      <c r="C621" s="52"/>
      <c r="D621" s="52"/>
      <c r="E621" s="52" t="s">
        <v>153</v>
      </c>
      <c r="F621" s="51">
        <v>0</v>
      </c>
      <c r="G621" s="52" t="s">
        <v>152</v>
      </c>
      <c r="H621" s="51">
        <v>18.850000000000001</v>
      </c>
    </row>
    <row r="622" spans="1:8" ht="15" thickBot="1" x14ac:dyDescent="0.25">
      <c r="A622" s="52"/>
      <c r="B622" s="52"/>
      <c r="C622" s="52"/>
      <c r="D622" s="52"/>
      <c r="E622" s="52"/>
      <c r="F622" s="91" t="s">
        <v>151</v>
      </c>
      <c r="G622" s="91"/>
      <c r="H622" s="51">
        <v>31.41</v>
      </c>
    </row>
    <row r="623" spans="1:8" ht="0.95" customHeight="1" thickTop="1" x14ac:dyDescent="0.2">
      <c r="A623" s="50"/>
      <c r="B623" s="50"/>
      <c r="C623" s="50"/>
      <c r="D623" s="50"/>
      <c r="E623" s="50"/>
      <c r="F623" s="50"/>
      <c r="G623" s="50"/>
      <c r="H623" s="50"/>
    </row>
    <row r="624" spans="1:8" x14ac:dyDescent="0.2">
      <c r="A624" s="49"/>
      <c r="B624" s="49"/>
      <c r="C624" s="49"/>
      <c r="D624" s="49"/>
      <c r="E624" s="49"/>
      <c r="F624" s="49"/>
      <c r="G624" s="49"/>
      <c r="H624" s="49"/>
    </row>
    <row r="625" spans="1:8" x14ac:dyDescent="0.2">
      <c r="A625" s="92"/>
      <c r="B625" s="92"/>
      <c r="C625" s="92"/>
      <c r="D625" s="48"/>
      <c r="E625" s="47"/>
      <c r="F625" s="93">
        <v>383823.99</v>
      </c>
      <c r="G625" s="92"/>
      <c r="H625" s="92"/>
    </row>
    <row r="626" spans="1:8" x14ac:dyDescent="0.2">
      <c r="A626" s="92"/>
      <c r="B626" s="92"/>
      <c r="C626" s="92"/>
      <c r="D626" s="48"/>
      <c r="E626" s="47"/>
      <c r="F626" s="93">
        <v>95905.1</v>
      </c>
      <c r="G626" s="92"/>
      <c r="H626" s="92"/>
    </row>
    <row r="627" spans="1:8" x14ac:dyDescent="0.2">
      <c r="A627" s="92"/>
      <c r="B627" s="92"/>
      <c r="C627" s="92"/>
      <c r="D627" s="48"/>
      <c r="E627" s="47"/>
      <c r="F627" s="93">
        <v>479729.09</v>
      </c>
      <c r="G627" s="92"/>
      <c r="H627" s="92"/>
    </row>
    <row r="628" spans="1:8" ht="60" customHeight="1" x14ac:dyDescent="0.2">
      <c r="A628" s="46"/>
      <c r="B628" s="46"/>
      <c r="C628" s="46"/>
      <c r="D628" s="46"/>
      <c r="E628" s="46"/>
      <c r="F628" s="46"/>
      <c r="G628" s="46"/>
      <c r="H628" s="46"/>
    </row>
    <row r="629" spans="1:8" ht="69.95" customHeight="1" x14ac:dyDescent="0.2">
      <c r="A629" s="94"/>
      <c r="B629" s="90"/>
      <c r="C629" s="90"/>
      <c r="D629" s="90"/>
      <c r="E629" s="90"/>
      <c r="F629" s="90"/>
      <c r="G629" s="90"/>
      <c r="H629" s="90"/>
    </row>
  </sheetData>
  <mergeCells count="90">
    <mergeCell ref="A3:H3"/>
    <mergeCell ref="F30:G30"/>
    <mergeCell ref="F36:G36"/>
    <mergeCell ref="F15:G15"/>
    <mergeCell ref="F24:G24"/>
    <mergeCell ref="A4:H4"/>
    <mergeCell ref="C1:D1"/>
    <mergeCell ref="E1:F1"/>
    <mergeCell ref="G1:H1"/>
    <mergeCell ref="C2:D2"/>
    <mergeCell ref="E2:F2"/>
    <mergeCell ref="G2:H2"/>
    <mergeCell ref="F79:G79"/>
    <mergeCell ref="F64:G64"/>
    <mergeCell ref="F73:G73"/>
    <mergeCell ref="F57:G57"/>
    <mergeCell ref="F43:G43"/>
    <mergeCell ref="F50:G50"/>
    <mergeCell ref="F138:G138"/>
    <mergeCell ref="F126:G126"/>
    <mergeCell ref="F115:G115"/>
    <mergeCell ref="F106:G106"/>
    <mergeCell ref="F89:G89"/>
    <mergeCell ref="F98:G98"/>
    <mergeCell ref="F145:G145"/>
    <mergeCell ref="A147:H147"/>
    <mergeCell ref="F228:G228"/>
    <mergeCell ref="F237:G237"/>
    <mergeCell ref="F216:G216"/>
    <mergeCell ref="F222:G222"/>
    <mergeCell ref="F204:G204"/>
    <mergeCell ref="F210:G210"/>
    <mergeCell ref="F195:G195"/>
    <mergeCell ref="F188:G188"/>
    <mergeCell ref="F175:G175"/>
    <mergeCell ref="F157:G157"/>
    <mergeCell ref="F165:G165"/>
    <mergeCell ref="F248:G248"/>
    <mergeCell ref="F313:G313"/>
    <mergeCell ref="F319:G319"/>
    <mergeCell ref="F325:G325"/>
    <mergeCell ref="F301:G301"/>
    <mergeCell ref="F307:G307"/>
    <mergeCell ref="F295:G295"/>
    <mergeCell ref="F276:G276"/>
    <mergeCell ref="F282:G282"/>
    <mergeCell ref="F269:G269"/>
    <mergeCell ref="F255:G255"/>
    <mergeCell ref="F262:G262"/>
    <mergeCell ref="F355:G355"/>
    <mergeCell ref="F361:G361"/>
    <mergeCell ref="F343:G343"/>
    <mergeCell ref="F349:G349"/>
    <mergeCell ref="F331:G331"/>
    <mergeCell ref="F337:G337"/>
    <mergeCell ref="F414:G414"/>
    <mergeCell ref="F422:G422"/>
    <mergeCell ref="F403:G403"/>
    <mergeCell ref="F392:G392"/>
    <mergeCell ref="F367:G367"/>
    <mergeCell ref="F373:G373"/>
    <mergeCell ref="F379:G379"/>
    <mergeCell ref="F432:G432"/>
    <mergeCell ref="F537:G537"/>
    <mergeCell ref="F524:G524"/>
    <mergeCell ref="F511:G511"/>
    <mergeCell ref="F492:G492"/>
    <mergeCell ref="F498:G498"/>
    <mergeCell ref="F474:G474"/>
    <mergeCell ref="F480:G480"/>
    <mergeCell ref="F486:G486"/>
    <mergeCell ref="F464:G464"/>
    <mergeCell ref="F450:G450"/>
    <mergeCell ref="F456:G456"/>
    <mergeCell ref="F438:G438"/>
    <mergeCell ref="F444:G444"/>
    <mergeCell ref="F550:G550"/>
    <mergeCell ref="A627:C627"/>
    <mergeCell ref="F627:H627"/>
    <mergeCell ref="A629:H629"/>
    <mergeCell ref="F622:G622"/>
    <mergeCell ref="A625:C625"/>
    <mergeCell ref="F625:H625"/>
    <mergeCell ref="A626:C626"/>
    <mergeCell ref="F626:H626"/>
    <mergeCell ref="F609:G609"/>
    <mergeCell ref="F589:G589"/>
    <mergeCell ref="F596:G596"/>
    <mergeCell ref="F576:G576"/>
    <mergeCell ref="F563:G563"/>
  </mergeCells>
  <pageMargins left="0.51181102362204722" right="0.51181102362204722" top="0.98425196850393704" bottom="0.98425196850393704" header="0.51181102362204722" footer="0.51181102362204722"/>
  <pageSetup paperSize="9" scale="59" fitToHeight="0" orientation="portrait" r:id="rId1"/>
  <headerFooter>
    <oddHeader>&amp;L &amp;CUFERSA
CNPJ: 24.529.265/0001-40 &amp;R</oddHeader>
    <oddFooter xml:space="preserve">&amp;L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4"/>
  <sheetViews>
    <sheetView topLeftCell="A19" workbookViewId="0">
      <selection activeCell="L30" sqref="L30"/>
    </sheetView>
  </sheetViews>
  <sheetFormatPr defaultRowHeight="15" x14ac:dyDescent="0.25"/>
  <cols>
    <col min="1" max="1" width="9" style="19"/>
    <col min="2" max="2" width="11.5" style="19" customWidth="1"/>
    <col min="3" max="3" width="42.75" style="19" customWidth="1"/>
    <col min="4" max="4" width="15.25" style="20" customWidth="1"/>
    <col min="5" max="5" width="16.25" style="19" customWidth="1"/>
    <col min="6" max="6" width="11.5" style="19" customWidth="1"/>
    <col min="7" max="7" width="11.75" style="19" customWidth="1"/>
    <col min="8" max="16384" width="9" style="19"/>
  </cols>
  <sheetData>
    <row r="1" spans="1:8" x14ac:dyDescent="0.25">
      <c r="G1" s="21"/>
    </row>
    <row r="2" spans="1:8" ht="24" customHeight="1" x14ac:dyDescent="0.25">
      <c r="B2" s="45" t="s">
        <v>150</v>
      </c>
      <c r="C2" s="45" t="s">
        <v>149</v>
      </c>
      <c r="G2" s="21"/>
    </row>
    <row r="3" spans="1:8" ht="36" customHeight="1" x14ac:dyDescent="0.25">
      <c r="B3" s="45" t="s">
        <v>148</v>
      </c>
      <c r="C3" s="98" t="s">
        <v>4</v>
      </c>
      <c r="D3" s="98"/>
      <c r="E3" s="98"/>
      <c r="F3" s="98"/>
      <c r="G3" s="21"/>
    </row>
    <row r="4" spans="1:8" x14ac:dyDescent="0.25">
      <c r="G4" s="21"/>
    </row>
    <row r="5" spans="1:8" x14ac:dyDescent="0.25">
      <c r="A5" s="28"/>
      <c r="B5" s="27" t="s">
        <v>147</v>
      </c>
      <c r="C5" s="26" t="s">
        <v>146</v>
      </c>
      <c r="D5" s="25"/>
      <c r="E5" s="24"/>
      <c r="F5" s="24"/>
      <c r="G5" s="22">
        <f>3.2*1.6</f>
        <v>5.120000000000001</v>
      </c>
      <c r="H5" s="22" t="s">
        <v>95</v>
      </c>
    </row>
    <row r="6" spans="1:8" x14ac:dyDescent="0.25">
      <c r="B6" s="43"/>
      <c r="G6" s="21"/>
    </row>
    <row r="7" spans="1:8" x14ac:dyDescent="0.25">
      <c r="A7" s="28"/>
      <c r="B7" s="27" t="s">
        <v>145</v>
      </c>
      <c r="C7" s="26" t="s">
        <v>144</v>
      </c>
      <c r="D7" s="25"/>
      <c r="E7" s="24"/>
      <c r="F7" s="24"/>
      <c r="G7" s="44">
        <v>3</v>
      </c>
      <c r="H7" s="22" t="s">
        <v>143</v>
      </c>
    </row>
    <row r="8" spans="1:8" x14ac:dyDescent="0.25">
      <c r="B8" s="43"/>
      <c r="G8" s="21"/>
    </row>
    <row r="9" spans="1:8" x14ac:dyDescent="0.25">
      <c r="A9" s="28"/>
      <c r="B9" s="27" t="s">
        <v>142</v>
      </c>
      <c r="C9" s="26" t="s">
        <v>141</v>
      </c>
      <c r="D9" s="25"/>
      <c r="E9" s="24"/>
      <c r="F9" s="24"/>
      <c r="G9" s="44">
        <v>400</v>
      </c>
      <c r="H9" s="22" t="s">
        <v>34</v>
      </c>
    </row>
    <row r="10" spans="1:8" ht="12" customHeight="1" x14ac:dyDescent="0.25">
      <c r="B10" s="43"/>
      <c r="G10" s="21"/>
    </row>
    <row r="11" spans="1:8" x14ac:dyDescent="0.25">
      <c r="B11" s="43"/>
      <c r="C11" s="99" t="s">
        <v>140</v>
      </c>
      <c r="D11" s="100"/>
      <c r="E11" s="100"/>
      <c r="F11" s="100"/>
      <c r="G11" s="101"/>
    </row>
    <row r="12" spans="1:8" ht="10.5" customHeight="1" x14ac:dyDescent="0.25">
      <c r="B12" s="43"/>
      <c r="G12" s="21"/>
    </row>
    <row r="13" spans="1:8" x14ac:dyDescent="0.25">
      <c r="A13" s="28"/>
      <c r="B13" s="27" t="s">
        <v>139</v>
      </c>
      <c r="C13" s="26" t="s">
        <v>138</v>
      </c>
      <c r="D13" s="25"/>
      <c r="E13" s="24"/>
      <c r="F13" s="24"/>
      <c r="G13" s="38">
        <f>G40</f>
        <v>1609.0025000000001</v>
      </c>
      <c r="H13" s="22" t="s">
        <v>95</v>
      </c>
    </row>
    <row r="14" spans="1:8" x14ac:dyDescent="0.25">
      <c r="G14" s="21"/>
    </row>
    <row r="15" spans="1:8" x14ac:dyDescent="0.25">
      <c r="A15" s="28"/>
      <c r="B15" s="27" t="s">
        <v>137</v>
      </c>
      <c r="C15" s="26" t="s">
        <v>136</v>
      </c>
      <c r="D15" s="25"/>
      <c r="E15" s="24"/>
      <c r="F15" s="24"/>
      <c r="G15" s="38">
        <f>G34+G38+D43+E43</f>
        <v>1853.5885000000001</v>
      </c>
      <c r="H15" s="22" t="s">
        <v>95</v>
      </c>
    </row>
    <row r="16" spans="1:8" x14ac:dyDescent="0.25">
      <c r="G16" s="21"/>
    </row>
    <row r="17" spans="1:8" x14ac:dyDescent="0.25">
      <c r="A17" s="28"/>
      <c r="B17" s="27" t="s">
        <v>135</v>
      </c>
      <c r="C17" s="26" t="s">
        <v>134</v>
      </c>
      <c r="D17" s="25"/>
      <c r="E17" s="24"/>
      <c r="F17" s="24"/>
      <c r="G17" s="38">
        <v>1000</v>
      </c>
      <c r="H17" s="22" t="s">
        <v>50</v>
      </c>
    </row>
    <row r="18" spans="1:8" x14ac:dyDescent="0.25">
      <c r="G18" s="21"/>
    </row>
    <row r="19" spans="1:8" x14ac:dyDescent="0.25">
      <c r="A19" s="28"/>
      <c r="B19" s="27" t="s">
        <v>133</v>
      </c>
      <c r="C19" s="26" t="s">
        <v>132</v>
      </c>
      <c r="D19" s="25"/>
      <c r="E19" s="24"/>
      <c r="F19" s="24"/>
      <c r="G19" s="38">
        <v>500</v>
      </c>
      <c r="H19" s="22" t="s">
        <v>95</v>
      </c>
    </row>
    <row r="20" spans="1:8" x14ac:dyDescent="0.25">
      <c r="G20" s="21"/>
    </row>
    <row r="21" spans="1:8" x14ac:dyDescent="0.25">
      <c r="A21" s="28"/>
      <c r="B21" s="27" t="s">
        <v>131</v>
      </c>
      <c r="C21" s="26" t="s">
        <v>130</v>
      </c>
      <c r="D21" s="25"/>
      <c r="E21" s="24"/>
      <c r="F21" s="24"/>
      <c r="G21" s="38">
        <f>F30</f>
        <v>136.30533500000001</v>
      </c>
      <c r="H21" s="22" t="s">
        <v>117</v>
      </c>
    </row>
    <row r="22" spans="1:8" x14ac:dyDescent="0.25">
      <c r="G22" s="21"/>
    </row>
    <row r="23" spans="1:8" x14ac:dyDescent="0.25">
      <c r="D23" s="42" t="s">
        <v>129</v>
      </c>
      <c r="E23" s="42" t="s">
        <v>128</v>
      </c>
      <c r="F23" s="42" t="s">
        <v>127</v>
      </c>
      <c r="G23" s="21"/>
    </row>
    <row r="24" spans="1:8" x14ac:dyDescent="0.25">
      <c r="C24" s="19" t="s">
        <v>126</v>
      </c>
      <c r="D24" s="41">
        <f>D43+E43</f>
        <v>244.58600000000001</v>
      </c>
      <c r="E24" s="20">
        <f>0.03</f>
        <v>0.03</v>
      </c>
      <c r="F24" s="41">
        <f>D24*E24</f>
        <v>7.33758</v>
      </c>
      <c r="G24" s="21"/>
    </row>
    <row r="25" spans="1:8" x14ac:dyDescent="0.25">
      <c r="C25" s="19" t="s">
        <v>125</v>
      </c>
      <c r="D25" s="41">
        <f>G40</f>
        <v>1609.0025000000001</v>
      </c>
      <c r="E25" s="20">
        <v>5.0000000000000001E-3</v>
      </c>
      <c r="F25" s="41">
        <f>D25*E25</f>
        <v>8.0450125000000003</v>
      </c>
      <c r="G25" s="21"/>
    </row>
    <row r="26" spans="1:8" x14ac:dyDescent="0.25">
      <c r="C26" s="19" t="s">
        <v>124</v>
      </c>
      <c r="D26" s="41">
        <f>G34+G38</f>
        <v>1609.0025000000001</v>
      </c>
      <c r="E26" s="20">
        <v>0.03</v>
      </c>
      <c r="F26" s="41">
        <f>D26*E26</f>
        <v>48.270074999999999</v>
      </c>
      <c r="G26" s="21"/>
    </row>
    <row r="27" spans="1:8" x14ac:dyDescent="0.25">
      <c r="C27" s="19" t="s">
        <v>123</v>
      </c>
      <c r="D27" s="41">
        <f>0.05*G17</f>
        <v>50</v>
      </c>
      <c r="E27" s="20">
        <v>0.04</v>
      </c>
      <c r="F27" s="41">
        <f>D27*E27</f>
        <v>2</v>
      </c>
      <c r="G27" s="21"/>
    </row>
    <row r="28" spans="1:8" x14ac:dyDescent="0.25">
      <c r="C28" s="19" t="s">
        <v>122</v>
      </c>
      <c r="D28" s="41">
        <v>250</v>
      </c>
      <c r="E28" s="20">
        <v>0.01</v>
      </c>
      <c r="F28" s="41">
        <f>D28*E28</f>
        <v>2.5</v>
      </c>
      <c r="G28" s="21"/>
    </row>
    <row r="29" spans="1:8" x14ac:dyDescent="0.25">
      <c r="C29" s="40" t="s">
        <v>121</v>
      </c>
      <c r="F29" s="39">
        <f>SUM(F24:F28)</f>
        <v>68.152667500000007</v>
      </c>
      <c r="G29" s="21"/>
    </row>
    <row r="30" spans="1:8" x14ac:dyDescent="0.25">
      <c r="C30" s="40" t="s">
        <v>120</v>
      </c>
      <c r="F30" s="39">
        <f>F29*2</f>
        <v>136.30533500000001</v>
      </c>
      <c r="G30" s="21"/>
    </row>
    <row r="31" spans="1:8" x14ac:dyDescent="0.25">
      <c r="G31" s="21"/>
    </row>
    <row r="32" spans="1:8" x14ac:dyDescent="0.25">
      <c r="A32" s="28"/>
      <c r="B32" s="27" t="s">
        <v>119</v>
      </c>
      <c r="C32" s="26" t="s">
        <v>118</v>
      </c>
      <c r="D32" s="25"/>
      <c r="E32" s="24"/>
      <c r="F32" s="24"/>
      <c r="G32" s="38">
        <f>G21</f>
        <v>136.30533500000001</v>
      </c>
      <c r="H32" s="22" t="s">
        <v>117</v>
      </c>
    </row>
    <row r="33" spans="1:8" x14ac:dyDescent="0.25">
      <c r="G33" s="21"/>
    </row>
    <row r="34" spans="1:8" x14ac:dyDescent="0.25">
      <c r="A34" s="28"/>
      <c r="B34" s="27" t="s">
        <v>116</v>
      </c>
      <c r="C34" s="26" t="s">
        <v>115</v>
      </c>
      <c r="D34" s="25"/>
      <c r="E34" s="24"/>
      <c r="F34" s="24"/>
      <c r="G34" s="38">
        <f>D48</f>
        <v>1067.99</v>
      </c>
      <c r="H34" s="22" t="s">
        <v>95</v>
      </c>
    </row>
    <row r="35" spans="1:8" x14ac:dyDescent="0.25">
      <c r="G35" s="21"/>
    </row>
    <row r="36" spans="1:8" x14ac:dyDescent="0.25">
      <c r="A36" s="28"/>
      <c r="B36" s="27" t="s">
        <v>114</v>
      </c>
      <c r="C36" s="26" t="s">
        <v>113</v>
      </c>
      <c r="D36" s="25"/>
      <c r="E36" s="24"/>
      <c r="F36" s="24"/>
      <c r="G36" s="38">
        <v>1000</v>
      </c>
      <c r="H36" s="22" t="s">
        <v>50</v>
      </c>
    </row>
    <row r="37" spans="1:8" x14ac:dyDescent="0.25">
      <c r="G37" s="21"/>
    </row>
    <row r="38" spans="1:8" x14ac:dyDescent="0.25">
      <c r="A38" s="28"/>
      <c r="B38" s="27" t="s">
        <v>112</v>
      </c>
      <c r="C38" s="26" t="s">
        <v>111</v>
      </c>
      <c r="D38" s="25"/>
      <c r="E38" s="24"/>
      <c r="F38" s="24"/>
      <c r="G38" s="38">
        <f>E48</f>
        <v>541.01250000000005</v>
      </c>
      <c r="H38" s="22" t="s">
        <v>95</v>
      </c>
    </row>
    <row r="39" spans="1:8" x14ac:dyDescent="0.25">
      <c r="G39" s="21"/>
    </row>
    <row r="40" spans="1:8" x14ac:dyDescent="0.25">
      <c r="A40" s="28"/>
      <c r="B40" s="27" t="s">
        <v>110</v>
      </c>
      <c r="C40" s="26" t="s">
        <v>109</v>
      </c>
      <c r="D40" s="25"/>
      <c r="E40" s="24"/>
      <c r="F40" s="24"/>
      <c r="G40" s="23">
        <f>D48+E48</f>
        <v>1609.0025000000001</v>
      </c>
      <c r="H40" s="22" t="s">
        <v>95</v>
      </c>
    </row>
    <row r="41" spans="1:8" x14ac:dyDescent="0.25">
      <c r="G41" s="21"/>
    </row>
    <row r="42" spans="1:8" ht="30" x14ac:dyDescent="0.25">
      <c r="B42" s="37"/>
      <c r="C42" s="37" t="s">
        <v>108</v>
      </c>
      <c r="D42" s="36" t="s">
        <v>107</v>
      </c>
      <c r="E42" s="36" t="s">
        <v>106</v>
      </c>
      <c r="G42" s="21"/>
    </row>
    <row r="43" spans="1:8" x14ac:dyDescent="0.25">
      <c r="B43" s="104"/>
      <c r="C43" s="35" t="s">
        <v>105</v>
      </c>
      <c r="D43" s="33">
        <f>2*(45.35+18.8+18.81)</f>
        <v>165.92000000000002</v>
      </c>
      <c r="E43" s="33">
        <f>2*(52.72+20.05+39.61)*0.35</f>
        <v>78.665999999999997</v>
      </c>
      <c r="G43" s="21"/>
    </row>
    <row r="44" spans="1:8" x14ac:dyDescent="0.25">
      <c r="B44" s="105"/>
      <c r="C44" s="35" t="s">
        <v>104</v>
      </c>
      <c r="D44" s="34">
        <f>(21+43.27)*2+23.25</f>
        <v>151.79000000000002</v>
      </c>
      <c r="E44" s="33">
        <f>2*(44+103.5)*0.35+18.9*0.35</f>
        <v>109.86499999999999</v>
      </c>
      <c r="G44" s="21"/>
    </row>
    <row r="45" spans="1:8" x14ac:dyDescent="0.25">
      <c r="B45" s="105"/>
      <c r="C45" s="35" t="s">
        <v>103</v>
      </c>
      <c r="D45" s="34">
        <f>3*24.15+2*21.85+34.38+18.83+19.63</f>
        <v>188.99</v>
      </c>
      <c r="E45" s="33">
        <f>(50.3*3+45.7*2+23.54+18.11+28)*0.35</f>
        <v>109.18249999999999</v>
      </c>
      <c r="G45" s="21"/>
    </row>
    <row r="46" spans="1:8" x14ac:dyDescent="0.25">
      <c r="B46" s="105"/>
      <c r="C46" s="35" t="s">
        <v>102</v>
      </c>
      <c r="D46" s="34">
        <f>208.49+2*32.55</f>
        <v>273.59000000000003</v>
      </c>
      <c r="E46" s="33">
        <f>(290.4+2*24.61)*0.35</f>
        <v>118.86699999999999</v>
      </c>
      <c r="G46" s="21"/>
    </row>
    <row r="47" spans="1:8" x14ac:dyDescent="0.25">
      <c r="B47" s="106"/>
      <c r="C47" s="32" t="s">
        <v>101</v>
      </c>
      <c r="D47" s="31">
        <f>74.67*2+13.3*2+22.8*2+23.8+4*10.59</f>
        <v>287.7</v>
      </c>
      <c r="E47" s="31">
        <f>(82.4*2+28.6*2+26.8*2+27.8+4*13.03)*0.35</f>
        <v>124.432</v>
      </c>
      <c r="G47" s="21"/>
    </row>
    <row r="48" spans="1:8" x14ac:dyDescent="0.25">
      <c r="B48" s="102" t="s">
        <v>100</v>
      </c>
      <c r="C48" s="103"/>
      <c r="D48" s="30">
        <f>SUM(D43:D47)</f>
        <v>1067.99</v>
      </c>
      <c r="E48" s="29">
        <f>SUM(E43:E47)</f>
        <v>541.01250000000005</v>
      </c>
      <c r="G48" s="21"/>
    </row>
    <row r="49" spans="1:8" x14ac:dyDescent="0.25">
      <c r="G49" s="21"/>
    </row>
    <row r="50" spans="1:8" x14ac:dyDescent="0.25">
      <c r="A50" s="28"/>
      <c r="B50" s="27" t="s">
        <v>99</v>
      </c>
      <c r="C50" s="26" t="s">
        <v>98</v>
      </c>
      <c r="D50" s="25"/>
      <c r="E50" s="24"/>
      <c r="F50" s="24"/>
      <c r="G50" s="23">
        <v>300</v>
      </c>
      <c r="H50" s="22" t="s">
        <v>95</v>
      </c>
    </row>
    <row r="51" spans="1:8" x14ac:dyDescent="0.25">
      <c r="G51" s="21"/>
    </row>
    <row r="52" spans="1:8" x14ac:dyDescent="0.25">
      <c r="A52" s="28"/>
      <c r="B52" s="27" t="s">
        <v>97</v>
      </c>
      <c r="C52" s="26" t="s">
        <v>96</v>
      </c>
      <c r="D52" s="25"/>
      <c r="E52" s="24"/>
      <c r="F52" s="24"/>
      <c r="G52" s="23">
        <v>300</v>
      </c>
      <c r="H52" s="22" t="s">
        <v>95</v>
      </c>
    </row>
    <row r="53" spans="1:8" x14ac:dyDescent="0.25">
      <c r="G53" s="21"/>
    </row>
    <row r="54" spans="1:8" x14ac:dyDescent="0.25">
      <c r="G54" s="21"/>
    </row>
  </sheetData>
  <mergeCells count="4">
    <mergeCell ref="C3:F3"/>
    <mergeCell ref="C11:G11"/>
    <mergeCell ref="B48:C48"/>
    <mergeCell ref="B43:B47"/>
  </mergeCells>
  <pageMargins left="0.511811024" right="0.511811024" top="0.78740157499999996" bottom="0.78740157499999996" header="0.31496062000000002" footer="0.31496062000000002"/>
  <pageSetup paperSize="9" scale="6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89"/>
  <sheetViews>
    <sheetView showOutlineSymbols="0" showWhiteSpace="0" workbookViewId="0">
      <selection activeCell="L6" sqref="L6"/>
    </sheetView>
  </sheetViews>
  <sheetFormatPr defaultRowHeight="14.25" x14ac:dyDescent="0.2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5" width="13" bestFit="1" customWidth="1"/>
  </cols>
  <sheetData>
    <row r="1" spans="1:15" ht="15" x14ac:dyDescent="0.2">
      <c r="A1" s="72"/>
      <c r="B1" s="72"/>
      <c r="C1" s="72" t="s">
        <v>0</v>
      </c>
      <c r="D1" s="72" t="s">
        <v>1</v>
      </c>
      <c r="E1" s="96" t="s">
        <v>2</v>
      </c>
      <c r="F1" s="96"/>
      <c r="G1" s="96"/>
      <c r="H1" s="96" t="s">
        <v>3</v>
      </c>
      <c r="I1" s="96"/>
      <c r="J1" s="96"/>
      <c r="K1" s="90"/>
      <c r="L1" s="90"/>
      <c r="M1" s="90"/>
      <c r="N1" s="90"/>
      <c r="O1" s="90"/>
    </row>
    <row r="2" spans="1:15" ht="80.099999999999994" customHeight="1" x14ac:dyDescent="0.2">
      <c r="A2" s="71"/>
      <c r="B2" s="71"/>
      <c r="C2" s="71" t="s">
        <v>4</v>
      </c>
      <c r="D2" s="71" t="s">
        <v>5</v>
      </c>
      <c r="E2" s="97" t="s">
        <v>6</v>
      </c>
      <c r="F2" s="97"/>
      <c r="G2" s="97"/>
      <c r="H2" s="97" t="s">
        <v>7</v>
      </c>
      <c r="I2" s="97"/>
      <c r="J2" s="97"/>
      <c r="K2" s="90"/>
      <c r="L2" s="90"/>
      <c r="M2" s="90"/>
      <c r="N2" s="90"/>
      <c r="O2" s="90"/>
    </row>
    <row r="3" spans="1:15" ht="15" x14ac:dyDescent="0.25">
      <c r="A3" s="95" t="s">
        <v>750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</row>
    <row r="4" spans="1:15" ht="20.100000000000001" customHeight="1" x14ac:dyDescent="0.2">
      <c r="A4" s="107" t="s">
        <v>10</v>
      </c>
      <c r="B4" s="108" t="s">
        <v>11</v>
      </c>
      <c r="C4" s="108" t="s">
        <v>12</v>
      </c>
      <c r="D4" s="109" t="s">
        <v>749</v>
      </c>
      <c r="E4" s="109" t="s">
        <v>13</v>
      </c>
      <c r="F4" s="68" t="s">
        <v>748</v>
      </c>
      <c r="G4" s="109"/>
      <c r="H4" s="68" t="s">
        <v>747</v>
      </c>
      <c r="I4" s="109"/>
      <c r="J4" s="68" t="s">
        <v>17</v>
      </c>
      <c r="K4" s="68"/>
      <c r="L4" s="107"/>
      <c r="M4" s="107" t="s">
        <v>746</v>
      </c>
      <c r="N4" s="107" t="s">
        <v>745</v>
      </c>
      <c r="O4" s="107" t="s">
        <v>744</v>
      </c>
    </row>
    <row r="5" spans="1:15" ht="20.100000000000001" customHeight="1" x14ac:dyDescent="0.2">
      <c r="A5" s="107"/>
      <c r="B5" s="108"/>
      <c r="C5" s="108"/>
      <c r="D5" s="108"/>
      <c r="E5" s="109"/>
      <c r="F5" s="68" t="s">
        <v>743</v>
      </c>
      <c r="G5" s="68" t="s">
        <v>742</v>
      </c>
      <c r="H5" s="68" t="s">
        <v>743</v>
      </c>
      <c r="I5" s="68" t="s">
        <v>742</v>
      </c>
      <c r="J5" s="68" t="s">
        <v>743</v>
      </c>
      <c r="K5" s="68" t="s">
        <v>742</v>
      </c>
      <c r="L5" s="68" t="s">
        <v>741</v>
      </c>
      <c r="M5" s="107"/>
      <c r="N5" s="107"/>
      <c r="O5" s="107"/>
    </row>
    <row r="6" spans="1:15" ht="26.1" customHeight="1" x14ac:dyDescent="0.2">
      <c r="A6" s="62" t="s">
        <v>380</v>
      </c>
      <c r="B6" s="61" t="s">
        <v>23</v>
      </c>
      <c r="C6" s="61" t="s">
        <v>379</v>
      </c>
      <c r="D6" s="61" t="s">
        <v>461</v>
      </c>
      <c r="E6" s="60" t="s">
        <v>25</v>
      </c>
      <c r="F6" s="62" t="s">
        <v>740</v>
      </c>
      <c r="G6" s="62" t="s">
        <v>425</v>
      </c>
      <c r="H6" s="62" t="s">
        <v>739</v>
      </c>
      <c r="I6" s="62" t="s">
        <v>425</v>
      </c>
      <c r="J6" s="62" t="s">
        <v>738</v>
      </c>
      <c r="K6" s="62" t="s">
        <v>425</v>
      </c>
      <c r="L6" s="58">
        <v>131592.065</v>
      </c>
      <c r="M6" s="62" t="s">
        <v>737</v>
      </c>
      <c r="N6" s="58">
        <v>131592.065</v>
      </c>
      <c r="O6" s="62" t="s">
        <v>737</v>
      </c>
    </row>
    <row r="7" spans="1:15" ht="24" customHeight="1" x14ac:dyDescent="0.2">
      <c r="A7" s="62" t="s">
        <v>181</v>
      </c>
      <c r="B7" s="61" t="s">
        <v>23</v>
      </c>
      <c r="C7" s="61" t="s">
        <v>180</v>
      </c>
      <c r="D7" s="61" t="s">
        <v>463</v>
      </c>
      <c r="E7" s="60" t="s">
        <v>154</v>
      </c>
      <c r="F7" s="62" t="s">
        <v>736</v>
      </c>
      <c r="G7" s="62" t="s">
        <v>425</v>
      </c>
      <c r="H7" s="62" t="s">
        <v>735</v>
      </c>
      <c r="I7" s="62" t="s">
        <v>425</v>
      </c>
      <c r="J7" s="62" t="s">
        <v>734</v>
      </c>
      <c r="K7" s="62" t="s">
        <v>425</v>
      </c>
      <c r="L7" s="58">
        <v>70180.487038745996</v>
      </c>
      <c r="M7" s="62" t="s">
        <v>733</v>
      </c>
      <c r="N7" s="58">
        <v>201772.5520387</v>
      </c>
      <c r="O7" s="62" t="s">
        <v>732</v>
      </c>
    </row>
    <row r="8" spans="1:15" ht="24" customHeight="1" x14ac:dyDescent="0.2">
      <c r="A8" s="62" t="s">
        <v>240</v>
      </c>
      <c r="B8" s="61" t="s">
        <v>23</v>
      </c>
      <c r="C8" s="61" t="s">
        <v>239</v>
      </c>
      <c r="D8" s="61" t="s">
        <v>463</v>
      </c>
      <c r="E8" s="60" t="s">
        <v>154</v>
      </c>
      <c r="F8" s="62" t="s">
        <v>731</v>
      </c>
      <c r="G8" s="62" t="s">
        <v>425</v>
      </c>
      <c r="H8" s="62" t="s">
        <v>605</v>
      </c>
      <c r="I8" s="62" t="s">
        <v>425</v>
      </c>
      <c r="J8" s="62" t="s">
        <v>730</v>
      </c>
      <c r="K8" s="62" t="s">
        <v>425</v>
      </c>
      <c r="L8" s="58">
        <v>38833.754336799997</v>
      </c>
      <c r="M8" s="62" t="s">
        <v>729</v>
      </c>
      <c r="N8" s="58">
        <v>240606.30637549999</v>
      </c>
      <c r="O8" s="62" t="s">
        <v>728</v>
      </c>
    </row>
    <row r="9" spans="1:15" ht="24" customHeight="1" x14ac:dyDescent="0.2">
      <c r="A9" s="62" t="s">
        <v>206</v>
      </c>
      <c r="B9" s="61" t="s">
        <v>23</v>
      </c>
      <c r="C9" s="61" t="s">
        <v>205</v>
      </c>
      <c r="D9" s="61" t="s">
        <v>463</v>
      </c>
      <c r="E9" s="60" t="s">
        <v>154</v>
      </c>
      <c r="F9" s="62" t="s">
        <v>727</v>
      </c>
      <c r="G9" s="62" t="s">
        <v>425</v>
      </c>
      <c r="H9" s="62" t="s">
        <v>605</v>
      </c>
      <c r="I9" s="62" t="s">
        <v>425</v>
      </c>
      <c r="J9" s="62" t="s">
        <v>726</v>
      </c>
      <c r="K9" s="62" t="s">
        <v>425</v>
      </c>
      <c r="L9" s="58">
        <v>28833.608587983999</v>
      </c>
      <c r="M9" s="62" t="s">
        <v>725</v>
      </c>
      <c r="N9" s="58">
        <v>269439.91496349999</v>
      </c>
      <c r="O9" s="62" t="s">
        <v>724</v>
      </c>
    </row>
    <row r="10" spans="1:15" ht="24" customHeight="1" x14ac:dyDescent="0.2">
      <c r="A10" s="62" t="s">
        <v>299</v>
      </c>
      <c r="B10" s="61" t="s">
        <v>23</v>
      </c>
      <c r="C10" s="61" t="s">
        <v>298</v>
      </c>
      <c r="D10" s="61" t="s">
        <v>463</v>
      </c>
      <c r="E10" s="60" t="s">
        <v>29</v>
      </c>
      <c r="F10" s="62" t="s">
        <v>723</v>
      </c>
      <c r="G10" s="62" t="s">
        <v>425</v>
      </c>
      <c r="H10" s="62" t="s">
        <v>722</v>
      </c>
      <c r="I10" s="62" t="s">
        <v>425</v>
      </c>
      <c r="J10" s="62" t="s">
        <v>721</v>
      </c>
      <c r="K10" s="62" t="s">
        <v>425</v>
      </c>
      <c r="L10" s="58">
        <v>25310.288046599999</v>
      </c>
      <c r="M10" s="62" t="s">
        <v>720</v>
      </c>
      <c r="N10" s="58">
        <v>294750.2030101</v>
      </c>
      <c r="O10" s="62" t="s">
        <v>719</v>
      </c>
    </row>
    <row r="11" spans="1:15" ht="26.1" customHeight="1" x14ac:dyDescent="0.2">
      <c r="A11" s="62" t="s">
        <v>167</v>
      </c>
      <c r="B11" s="61" t="s">
        <v>23</v>
      </c>
      <c r="C11" s="61" t="s">
        <v>166</v>
      </c>
      <c r="D11" s="61" t="s">
        <v>449</v>
      </c>
      <c r="E11" s="60" t="s">
        <v>154</v>
      </c>
      <c r="F11" s="62" t="s">
        <v>574</v>
      </c>
      <c r="G11" s="62" t="s">
        <v>425</v>
      </c>
      <c r="H11" s="62" t="s">
        <v>718</v>
      </c>
      <c r="I11" s="62" t="s">
        <v>425</v>
      </c>
      <c r="J11" s="62" t="s">
        <v>717</v>
      </c>
      <c r="K11" s="62" t="s">
        <v>425</v>
      </c>
      <c r="L11" s="58">
        <v>23844.247839600001</v>
      </c>
      <c r="M11" s="62" t="s">
        <v>716</v>
      </c>
      <c r="N11" s="58">
        <v>318594.45084970002</v>
      </c>
      <c r="O11" s="62" t="s">
        <v>715</v>
      </c>
    </row>
    <row r="12" spans="1:15" ht="24" customHeight="1" x14ac:dyDescent="0.2">
      <c r="A12" s="62" t="s">
        <v>360</v>
      </c>
      <c r="B12" s="61" t="s">
        <v>23</v>
      </c>
      <c r="C12" s="61" t="s">
        <v>359</v>
      </c>
      <c r="D12" s="61" t="s">
        <v>461</v>
      </c>
      <c r="E12" s="60" t="s">
        <v>358</v>
      </c>
      <c r="F12" s="62" t="s">
        <v>714</v>
      </c>
      <c r="G12" s="62" t="s">
        <v>425</v>
      </c>
      <c r="H12" s="62" t="s">
        <v>713</v>
      </c>
      <c r="I12" s="62" t="s">
        <v>425</v>
      </c>
      <c r="J12" s="62" t="s">
        <v>712</v>
      </c>
      <c r="K12" s="62" t="s">
        <v>425</v>
      </c>
      <c r="L12" s="58">
        <v>23178.521811244998</v>
      </c>
      <c r="M12" s="62" t="s">
        <v>711</v>
      </c>
      <c r="N12" s="58">
        <v>341772.97266089998</v>
      </c>
      <c r="O12" s="62" t="s">
        <v>710</v>
      </c>
    </row>
    <row r="13" spans="1:15" ht="26.1" customHeight="1" x14ac:dyDescent="0.2">
      <c r="A13" s="62" t="s">
        <v>373</v>
      </c>
      <c r="B13" s="61" t="s">
        <v>23</v>
      </c>
      <c r="C13" s="61" t="s">
        <v>372</v>
      </c>
      <c r="D13" s="61" t="s">
        <v>461</v>
      </c>
      <c r="E13" s="60" t="s">
        <v>25</v>
      </c>
      <c r="F13" s="62" t="s">
        <v>709</v>
      </c>
      <c r="G13" s="62" t="s">
        <v>425</v>
      </c>
      <c r="H13" s="62" t="s">
        <v>708</v>
      </c>
      <c r="I13" s="62" t="s">
        <v>425</v>
      </c>
      <c r="J13" s="62" t="s">
        <v>707</v>
      </c>
      <c r="K13" s="62" t="s">
        <v>425</v>
      </c>
      <c r="L13" s="58">
        <v>18087.453000000001</v>
      </c>
      <c r="M13" s="62" t="s">
        <v>706</v>
      </c>
      <c r="N13" s="58">
        <v>359860.42566090001</v>
      </c>
      <c r="O13" s="62" t="s">
        <v>705</v>
      </c>
    </row>
    <row r="14" spans="1:15" ht="24" customHeight="1" x14ac:dyDescent="0.2">
      <c r="A14" s="62" t="s">
        <v>309</v>
      </c>
      <c r="B14" s="61" t="s">
        <v>23</v>
      </c>
      <c r="C14" s="61" t="s">
        <v>308</v>
      </c>
      <c r="D14" s="61" t="s">
        <v>463</v>
      </c>
      <c r="E14" s="60" t="s">
        <v>154</v>
      </c>
      <c r="F14" s="62" t="s">
        <v>704</v>
      </c>
      <c r="G14" s="62" t="s">
        <v>425</v>
      </c>
      <c r="H14" s="62" t="s">
        <v>703</v>
      </c>
      <c r="I14" s="62" t="s">
        <v>425</v>
      </c>
      <c r="J14" s="62" t="s">
        <v>702</v>
      </c>
      <c r="K14" s="62" t="s">
        <v>425</v>
      </c>
      <c r="L14" s="58">
        <v>13878.9335462</v>
      </c>
      <c r="M14" s="62" t="s">
        <v>701</v>
      </c>
      <c r="N14" s="58">
        <v>373739.3592071</v>
      </c>
      <c r="O14" s="62" t="s">
        <v>700</v>
      </c>
    </row>
    <row r="15" spans="1:15" ht="26.1" customHeight="1" x14ac:dyDescent="0.2">
      <c r="A15" s="57" t="s">
        <v>163</v>
      </c>
      <c r="B15" s="56" t="s">
        <v>23</v>
      </c>
      <c r="C15" s="56" t="s">
        <v>162</v>
      </c>
      <c r="D15" s="56" t="s">
        <v>449</v>
      </c>
      <c r="E15" s="55" t="s">
        <v>154</v>
      </c>
      <c r="F15" s="57" t="s">
        <v>574</v>
      </c>
      <c r="G15" s="57" t="s">
        <v>425</v>
      </c>
      <c r="H15" s="57" t="s">
        <v>699</v>
      </c>
      <c r="I15" s="57" t="s">
        <v>425</v>
      </c>
      <c r="J15" s="57" t="s">
        <v>698</v>
      </c>
      <c r="K15" s="57" t="s">
        <v>425</v>
      </c>
      <c r="L15" s="53">
        <v>13273.297964044001</v>
      </c>
      <c r="M15" s="57" t="s">
        <v>697</v>
      </c>
      <c r="N15" s="53">
        <v>387012.65717110003</v>
      </c>
      <c r="O15" s="57" t="s">
        <v>696</v>
      </c>
    </row>
    <row r="16" spans="1:15" ht="26.1" customHeight="1" x14ac:dyDescent="0.2">
      <c r="A16" s="57" t="s">
        <v>362</v>
      </c>
      <c r="B16" s="56" t="s">
        <v>23</v>
      </c>
      <c r="C16" s="56" t="s">
        <v>361</v>
      </c>
      <c r="D16" s="56" t="s">
        <v>461</v>
      </c>
      <c r="E16" s="55" t="s">
        <v>57</v>
      </c>
      <c r="F16" s="57" t="s">
        <v>695</v>
      </c>
      <c r="G16" s="57" t="s">
        <v>425</v>
      </c>
      <c r="H16" s="57" t="s">
        <v>694</v>
      </c>
      <c r="I16" s="57" t="s">
        <v>425</v>
      </c>
      <c r="J16" s="57" t="s">
        <v>693</v>
      </c>
      <c r="K16" s="57" t="s">
        <v>425</v>
      </c>
      <c r="L16" s="53">
        <v>10805.768712499999</v>
      </c>
      <c r="M16" s="57" t="s">
        <v>692</v>
      </c>
      <c r="N16" s="53">
        <v>397818.42588360002</v>
      </c>
      <c r="O16" s="57" t="s">
        <v>691</v>
      </c>
    </row>
    <row r="17" spans="1:15" ht="24" customHeight="1" x14ac:dyDescent="0.2">
      <c r="A17" s="57" t="s">
        <v>289</v>
      </c>
      <c r="B17" s="56" t="s">
        <v>23</v>
      </c>
      <c r="C17" s="56" t="s">
        <v>288</v>
      </c>
      <c r="D17" s="56" t="s">
        <v>463</v>
      </c>
      <c r="E17" s="55" t="s">
        <v>29</v>
      </c>
      <c r="F17" s="57" t="s">
        <v>690</v>
      </c>
      <c r="G17" s="57" t="s">
        <v>425</v>
      </c>
      <c r="H17" s="57" t="s">
        <v>689</v>
      </c>
      <c r="I17" s="57" t="s">
        <v>425</v>
      </c>
      <c r="J17" s="57" t="s">
        <v>688</v>
      </c>
      <c r="K17" s="57" t="s">
        <v>425</v>
      </c>
      <c r="L17" s="53">
        <v>7815.3251076899996</v>
      </c>
      <c r="M17" s="57" t="s">
        <v>687</v>
      </c>
      <c r="N17" s="53">
        <v>405633.75099129998</v>
      </c>
      <c r="O17" s="57" t="s">
        <v>686</v>
      </c>
    </row>
    <row r="18" spans="1:15" ht="26.1" customHeight="1" x14ac:dyDescent="0.2">
      <c r="A18" s="57" t="s">
        <v>228</v>
      </c>
      <c r="B18" s="56" t="s">
        <v>23</v>
      </c>
      <c r="C18" s="56" t="s">
        <v>227</v>
      </c>
      <c r="D18" s="56" t="s">
        <v>463</v>
      </c>
      <c r="E18" s="55" t="s">
        <v>154</v>
      </c>
      <c r="F18" s="57" t="s">
        <v>685</v>
      </c>
      <c r="G18" s="57" t="s">
        <v>425</v>
      </c>
      <c r="H18" s="57" t="s">
        <v>684</v>
      </c>
      <c r="I18" s="57" t="s">
        <v>425</v>
      </c>
      <c r="J18" s="57" t="s">
        <v>683</v>
      </c>
      <c r="K18" s="57" t="s">
        <v>425</v>
      </c>
      <c r="L18" s="53">
        <v>7152.4359379849993</v>
      </c>
      <c r="M18" s="57" t="s">
        <v>682</v>
      </c>
      <c r="N18" s="53">
        <v>412786.18692930002</v>
      </c>
      <c r="O18" s="57" t="s">
        <v>681</v>
      </c>
    </row>
    <row r="19" spans="1:15" ht="26.1" customHeight="1" x14ac:dyDescent="0.2">
      <c r="A19" s="57" t="s">
        <v>177</v>
      </c>
      <c r="B19" s="56" t="s">
        <v>23</v>
      </c>
      <c r="C19" s="56" t="s">
        <v>176</v>
      </c>
      <c r="D19" s="56" t="s">
        <v>466</v>
      </c>
      <c r="E19" s="55" t="s">
        <v>154</v>
      </c>
      <c r="F19" s="57" t="s">
        <v>640</v>
      </c>
      <c r="G19" s="57" t="s">
        <v>425</v>
      </c>
      <c r="H19" s="57" t="s">
        <v>680</v>
      </c>
      <c r="I19" s="57" t="s">
        <v>425</v>
      </c>
      <c r="J19" s="57" t="s">
        <v>679</v>
      </c>
      <c r="K19" s="57" t="s">
        <v>425</v>
      </c>
      <c r="L19" s="53">
        <v>6547.0641862000002</v>
      </c>
      <c r="M19" s="57" t="s">
        <v>678</v>
      </c>
      <c r="N19" s="53">
        <v>419333.2511155</v>
      </c>
      <c r="O19" s="57" t="s">
        <v>677</v>
      </c>
    </row>
    <row r="20" spans="1:15" ht="26.1" customHeight="1" x14ac:dyDescent="0.2">
      <c r="A20" s="57" t="s">
        <v>165</v>
      </c>
      <c r="B20" s="56" t="s">
        <v>23</v>
      </c>
      <c r="C20" s="56" t="s">
        <v>164</v>
      </c>
      <c r="D20" s="56" t="s">
        <v>459</v>
      </c>
      <c r="E20" s="55" t="s">
        <v>154</v>
      </c>
      <c r="F20" s="57" t="s">
        <v>574</v>
      </c>
      <c r="G20" s="57" t="s">
        <v>425</v>
      </c>
      <c r="H20" s="57" t="s">
        <v>676</v>
      </c>
      <c r="I20" s="57" t="s">
        <v>425</v>
      </c>
      <c r="J20" s="57" t="s">
        <v>675</v>
      </c>
      <c r="K20" s="57" t="s">
        <v>425</v>
      </c>
      <c r="L20" s="53">
        <v>5722.6194815039999</v>
      </c>
      <c r="M20" s="57" t="s">
        <v>674</v>
      </c>
      <c r="N20" s="53">
        <v>425055.870597</v>
      </c>
      <c r="O20" s="57" t="s">
        <v>673</v>
      </c>
    </row>
    <row r="21" spans="1:15" ht="24" customHeight="1" x14ac:dyDescent="0.2">
      <c r="A21" s="57" t="s">
        <v>388</v>
      </c>
      <c r="B21" s="56" t="s">
        <v>32</v>
      </c>
      <c r="C21" s="56" t="s">
        <v>387</v>
      </c>
      <c r="D21" s="56" t="s">
        <v>466</v>
      </c>
      <c r="E21" s="55" t="s">
        <v>154</v>
      </c>
      <c r="F21" s="57" t="s">
        <v>672</v>
      </c>
      <c r="G21" s="57" t="s">
        <v>425</v>
      </c>
      <c r="H21" s="57" t="s">
        <v>671</v>
      </c>
      <c r="I21" s="57" t="s">
        <v>425</v>
      </c>
      <c r="J21" s="57" t="s">
        <v>670</v>
      </c>
      <c r="K21" s="57" t="s">
        <v>425</v>
      </c>
      <c r="L21" s="53">
        <v>5574.5152218399999</v>
      </c>
      <c r="M21" s="57" t="s">
        <v>669</v>
      </c>
      <c r="N21" s="53">
        <v>430630.38581880002</v>
      </c>
      <c r="O21" s="57" t="s">
        <v>668</v>
      </c>
    </row>
    <row r="22" spans="1:15" ht="26.1" customHeight="1" x14ac:dyDescent="0.2">
      <c r="A22" s="57" t="s">
        <v>202</v>
      </c>
      <c r="B22" s="56" t="s">
        <v>23</v>
      </c>
      <c r="C22" s="56" t="s">
        <v>201</v>
      </c>
      <c r="D22" s="56" t="s">
        <v>466</v>
      </c>
      <c r="E22" s="55" t="s">
        <v>154</v>
      </c>
      <c r="F22" s="57" t="s">
        <v>631</v>
      </c>
      <c r="G22" s="57" t="s">
        <v>425</v>
      </c>
      <c r="H22" s="57" t="s">
        <v>667</v>
      </c>
      <c r="I22" s="57" t="s">
        <v>425</v>
      </c>
      <c r="J22" s="57" t="s">
        <v>666</v>
      </c>
      <c r="K22" s="57" t="s">
        <v>425</v>
      </c>
      <c r="L22" s="53">
        <v>4345.6787179499997</v>
      </c>
      <c r="M22" s="57" t="s">
        <v>665</v>
      </c>
      <c r="N22" s="53">
        <v>434976.06453680003</v>
      </c>
      <c r="O22" s="57" t="s">
        <v>664</v>
      </c>
    </row>
    <row r="23" spans="1:15" ht="26.1" customHeight="1" x14ac:dyDescent="0.2">
      <c r="A23" s="57" t="s">
        <v>386</v>
      </c>
      <c r="B23" s="56" t="s">
        <v>23</v>
      </c>
      <c r="C23" s="56" t="s">
        <v>385</v>
      </c>
      <c r="D23" s="56" t="s">
        <v>461</v>
      </c>
      <c r="E23" s="55" t="s">
        <v>186</v>
      </c>
      <c r="F23" s="57" t="s">
        <v>663</v>
      </c>
      <c r="G23" s="57" t="s">
        <v>425</v>
      </c>
      <c r="H23" s="57" t="s">
        <v>662</v>
      </c>
      <c r="I23" s="57" t="s">
        <v>425</v>
      </c>
      <c r="J23" s="57" t="s">
        <v>661</v>
      </c>
      <c r="K23" s="57" t="s">
        <v>425</v>
      </c>
      <c r="L23" s="53">
        <v>4285.9506689999998</v>
      </c>
      <c r="M23" s="57" t="s">
        <v>660</v>
      </c>
      <c r="N23" s="53">
        <v>439262.01520580001</v>
      </c>
      <c r="O23" s="57" t="s">
        <v>659</v>
      </c>
    </row>
    <row r="24" spans="1:15" ht="51.95" customHeight="1" x14ac:dyDescent="0.2">
      <c r="A24" s="57" t="s">
        <v>382</v>
      </c>
      <c r="B24" s="56" t="s">
        <v>23</v>
      </c>
      <c r="C24" s="56" t="s">
        <v>381</v>
      </c>
      <c r="D24" s="56" t="s">
        <v>461</v>
      </c>
      <c r="E24" s="55" t="s">
        <v>358</v>
      </c>
      <c r="F24" s="57" t="s">
        <v>658</v>
      </c>
      <c r="G24" s="57" t="s">
        <v>425</v>
      </c>
      <c r="H24" s="57" t="s">
        <v>657</v>
      </c>
      <c r="I24" s="57" t="s">
        <v>425</v>
      </c>
      <c r="J24" s="57" t="s">
        <v>656</v>
      </c>
      <c r="K24" s="57" t="s">
        <v>425</v>
      </c>
      <c r="L24" s="53">
        <v>4207.3419199999998</v>
      </c>
      <c r="M24" s="57" t="s">
        <v>655</v>
      </c>
      <c r="N24" s="53">
        <v>443469.35712579999</v>
      </c>
      <c r="O24" s="57" t="s">
        <v>654</v>
      </c>
    </row>
    <row r="25" spans="1:15" ht="51.95" customHeight="1" x14ac:dyDescent="0.2">
      <c r="A25" s="57" t="s">
        <v>392</v>
      </c>
      <c r="B25" s="56" t="s">
        <v>23</v>
      </c>
      <c r="C25" s="56" t="s">
        <v>391</v>
      </c>
      <c r="D25" s="56" t="s">
        <v>466</v>
      </c>
      <c r="E25" s="55" t="s">
        <v>29</v>
      </c>
      <c r="F25" s="57" t="s">
        <v>514</v>
      </c>
      <c r="G25" s="57" t="s">
        <v>425</v>
      </c>
      <c r="H25" s="57" t="s">
        <v>653</v>
      </c>
      <c r="I25" s="57" t="s">
        <v>425</v>
      </c>
      <c r="J25" s="57" t="s">
        <v>652</v>
      </c>
      <c r="K25" s="57" t="s">
        <v>425</v>
      </c>
      <c r="L25" s="53">
        <v>3902.31</v>
      </c>
      <c r="M25" s="57" t="s">
        <v>651</v>
      </c>
      <c r="N25" s="53">
        <v>447371.66712579998</v>
      </c>
      <c r="O25" s="57" t="s">
        <v>650</v>
      </c>
    </row>
    <row r="26" spans="1:15" ht="26.1" customHeight="1" x14ac:dyDescent="0.2">
      <c r="A26" s="57" t="s">
        <v>375</v>
      </c>
      <c r="B26" s="56" t="s">
        <v>23</v>
      </c>
      <c r="C26" s="56" t="s">
        <v>374</v>
      </c>
      <c r="D26" s="56" t="s">
        <v>461</v>
      </c>
      <c r="E26" s="55" t="s">
        <v>90</v>
      </c>
      <c r="F26" s="57" t="s">
        <v>553</v>
      </c>
      <c r="G26" s="57" t="s">
        <v>425</v>
      </c>
      <c r="H26" s="57" t="s">
        <v>649</v>
      </c>
      <c r="I26" s="57" t="s">
        <v>425</v>
      </c>
      <c r="J26" s="57" t="s">
        <v>648</v>
      </c>
      <c r="K26" s="57" t="s">
        <v>425</v>
      </c>
      <c r="L26" s="53">
        <v>3749.76</v>
      </c>
      <c r="M26" s="57" t="s">
        <v>647</v>
      </c>
      <c r="N26" s="53">
        <v>451121.42712579999</v>
      </c>
      <c r="O26" s="57" t="s">
        <v>646</v>
      </c>
    </row>
    <row r="27" spans="1:15" ht="24" customHeight="1" x14ac:dyDescent="0.2">
      <c r="A27" s="57" t="s">
        <v>390</v>
      </c>
      <c r="B27" s="56" t="s">
        <v>32</v>
      </c>
      <c r="C27" s="56" t="s">
        <v>389</v>
      </c>
      <c r="D27" s="56" t="s">
        <v>466</v>
      </c>
      <c r="E27" s="55" t="s">
        <v>154</v>
      </c>
      <c r="F27" s="57" t="s">
        <v>645</v>
      </c>
      <c r="G27" s="57" t="s">
        <v>425</v>
      </c>
      <c r="H27" s="57" t="s">
        <v>644</v>
      </c>
      <c r="I27" s="57" t="s">
        <v>425</v>
      </c>
      <c r="J27" s="57" t="s">
        <v>643</v>
      </c>
      <c r="K27" s="57" t="s">
        <v>425</v>
      </c>
      <c r="L27" s="53">
        <v>3195.0239999999999</v>
      </c>
      <c r="M27" s="57" t="s">
        <v>642</v>
      </c>
      <c r="N27" s="53">
        <v>454316.45112580003</v>
      </c>
      <c r="O27" s="57" t="s">
        <v>641</v>
      </c>
    </row>
    <row r="28" spans="1:15" ht="26.1" customHeight="1" x14ac:dyDescent="0.2">
      <c r="A28" s="76" t="s">
        <v>179</v>
      </c>
      <c r="B28" s="79" t="s">
        <v>23</v>
      </c>
      <c r="C28" s="79" t="s">
        <v>178</v>
      </c>
      <c r="D28" s="79" t="s">
        <v>466</v>
      </c>
      <c r="E28" s="78" t="s">
        <v>154</v>
      </c>
      <c r="F28" s="76" t="s">
        <v>640</v>
      </c>
      <c r="G28" s="76" t="s">
        <v>425</v>
      </c>
      <c r="H28" s="76" t="s">
        <v>639</v>
      </c>
      <c r="I28" s="76" t="s">
        <v>425</v>
      </c>
      <c r="J28" s="76" t="s">
        <v>638</v>
      </c>
      <c r="K28" s="76" t="s">
        <v>425</v>
      </c>
      <c r="L28" s="77">
        <v>2997.4510731999999</v>
      </c>
      <c r="M28" s="76" t="s">
        <v>637</v>
      </c>
      <c r="N28" s="77">
        <v>457313.902199</v>
      </c>
      <c r="O28" s="76" t="s">
        <v>636</v>
      </c>
    </row>
    <row r="29" spans="1:15" ht="26.1" customHeight="1" x14ac:dyDescent="0.2">
      <c r="A29" s="76" t="s">
        <v>319</v>
      </c>
      <c r="B29" s="79" t="s">
        <v>23</v>
      </c>
      <c r="C29" s="79" t="s">
        <v>318</v>
      </c>
      <c r="D29" s="79" t="s">
        <v>463</v>
      </c>
      <c r="E29" s="78" t="s">
        <v>154</v>
      </c>
      <c r="F29" s="76" t="s">
        <v>635</v>
      </c>
      <c r="G29" s="76" t="s">
        <v>425</v>
      </c>
      <c r="H29" s="76" t="s">
        <v>634</v>
      </c>
      <c r="I29" s="76" t="s">
        <v>425</v>
      </c>
      <c r="J29" s="76" t="s">
        <v>633</v>
      </c>
      <c r="K29" s="76" t="s">
        <v>425</v>
      </c>
      <c r="L29" s="77">
        <v>2883.5183280000001</v>
      </c>
      <c r="M29" s="76" t="s">
        <v>628</v>
      </c>
      <c r="N29" s="77">
        <v>460197.42052699998</v>
      </c>
      <c r="O29" s="76" t="s">
        <v>632</v>
      </c>
    </row>
    <row r="30" spans="1:15" ht="26.1" customHeight="1" x14ac:dyDescent="0.2">
      <c r="A30" s="76" t="s">
        <v>204</v>
      </c>
      <c r="B30" s="79" t="s">
        <v>23</v>
      </c>
      <c r="C30" s="79" t="s">
        <v>203</v>
      </c>
      <c r="D30" s="79" t="s">
        <v>466</v>
      </c>
      <c r="E30" s="78" t="s">
        <v>154</v>
      </c>
      <c r="F30" s="76" t="s">
        <v>631</v>
      </c>
      <c r="G30" s="76" t="s">
        <v>425</v>
      </c>
      <c r="H30" s="76" t="s">
        <v>630</v>
      </c>
      <c r="I30" s="76" t="s">
        <v>425</v>
      </c>
      <c r="J30" s="76" t="s">
        <v>629</v>
      </c>
      <c r="K30" s="76" t="s">
        <v>425</v>
      </c>
      <c r="L30" s="77">
        <v>2859.7369627799999</v>
      </c>
      <c r="M30" s="76" t="s">
        <v>628</v>
      </c>
      <c r="N30" s="77">
        <v>463057.15748980001</v>
      </c>
      <c r="O30" s="76" t="s">
        <v>627</v>
      </c>
    </row>
    <row r="31" spans="1:15" ht="39" customHeight="1" x14ac:dyDescent="0.2">
      <c r="A31" s="76" t="s">
        <v>404</v>
      </c>
      <c r="B31" s="79" t="s">
        <v>23</v>
      </c>
      <c r="C31" s="79" t="s">
        <v>403</v>
      </c>
      <c r="D31" s="79" t="s">
        <v>461</v>
      </c>
      <c r="E31" s="78" t="s">
        <v>25</v>
      </c>
      <c r="F31" s="76" t="s">
        <v>626</v>
      </c>
      <c r="G31" s="76" t="s">
        <v>425</v>
      </c>
      <c r="H31" s="76" t="s">
        <v>625</v>
      </c>
      <c r="I31" s="76" t="s">
        <v>425</v>
      </c>
      <c r="J31" s="76" t="s">
        <v>624</v>
      </c>
      <c r="K31" s="76" t="s">
        <v>425</v>
      </c>
      <c r="L31" s="77">
        <v>2560</v>
      </c>
      <c r="M31" s="76" t="s">
        <v>623</v>
      </c>
      <c r="N31" s="77">
        <v>465617.15748980001</v>
      </c>
      <c r="O31" s="76" t="s">
        <v>622</v>
      </c>
    </row>
    <row r="32" spans="1:15" ht="24" customHeight="1" x14ac:dyDescent="0.2">
      <c r="A32" s="76" t="s">
        <v>169</v>
      </c>
      <c r="B32" s="79" t="s">
        <v>23</v>
      </c>
      <c r="C32" s="79" t="s">
        <v>168</v>
      </c>
      <c r="D32" s="79" t="s">
        <v>463</v>
      </c>
      <c r="E32" s="78" t="s">
        <v>154</v>
      </c>
      <c r="F32" s="76" t="s">
        <v>621</v>
      </c>
      <c r="G32" s="76" t="s">
        <v>425</v>
      </c>
      <c r="H32" s="76" t="s">
        <v>620</v>
      </c>
      <c r="I32" s="76" t="s">
        <v>425</v>
      </c>
      <c r="J32" s="76" t="s">
        <v>619</v>
      </c>
      <c r="K32" s="76" t="s">
        <v>425</v>
      </c>
      <c r="L32" s="77">
        <v>1810.0909670399999</v>
      </c>
      <c r="M32" s="76" t="s">
        <v>618</v>
      </c>
      <c r="N32" s="77">
        <v>467427.24845680001</v>
      </c>
      <c r="O32" s="76" t="s">
        <v>617</v>
      </c>
    </row>
    <row r="33" spans="1:15" ht="26.1" customHeight="1" x14ac:dyDescent="0.2">
      <c r="A33" s="76" t="s">
        <v>384</v>
      </c>
      <c r="B33" s="79" t="s">
        <v>23</v>
      </c>
      <c r="C33" s="79" t="s">
        <v>383</v>
      </c>
      <c r="D33" s="79" t="s">
        <v>461</v>
      </c>
      <c r="E33" s="78" t="s">
        <v>25</v>
      </c>
      <c r="F33" s="76" t="s">
        <v>616</v>
      </c>
      <c r="G33" s="76" t="s">
        <v>425</v>
      </c>
      <c r="H33" s="76" t="s">
        <v>615</v>
      </c>
      <c r="I33" s="76" t="s">
        <v>425</v>
      </c>
      <c r="J33" s="76" t="s">
        <v>614</v>
      </c>
      <c r="K33" s="76" t="s">
        <v>425</v>
      </c>
      <c r="L33" s="77">
        <v>1732.05704025</v>
      </c>
      <c r="M33" s="76" t="s">
        <v>613</v>
      </c>
      <c r="N33" s="77">
        <v>469159.30549709999</v>
      </c>
      <c r="O33" s="76" t="s">
        <v>612</v>
      </c>
    </row>
    <row r="34" spans="1:15" ht="24" customHeight="1" x14ac:dyDescent="0.2">
      <c r="A34" s="76" t="s">
        <v>368</v>
      </c>
      <c r="B34" s="79" t="s">
        <v>23</v>
      </c>
      <c r="C34" s="79" t="s">
        <v>367</v>
      </c>
      <c r="D34" s="79" t="s">
        <v>461</v>
      </c>
      <c r="E34" s="78" t="s">
        <v>358</v>
      </c>
      <c r="F34" s="76" t="s">
        <v>611</v>
      </c>
      <c r="G34" s="76" t="s">
        <v>425</v>
      </c>
      <c r="H34" s="76" t="s">
        <v>610</v>
      </c>
      <c r="I34" s="76" t="s">
        <v>425</v>
      </c>
      <c r="J34" s="76" t="s">
        <v>609</v>
      </c>
      <c r="K34" s="76" t="s">
        <v>425</v>
      </c>
      <c r="L34" s="77">
        <v>1655.85740478</v>
      </c>
      <c r="M34" s="76" t="s">
        <v>608</v>
      </c>
      <c r="N34" s="77">
        <v>470815.16290190001</v>
      </c>
      <c r="O34" s="76" t="s">
        <v>607</v>
      </c>
    </row>
    <row r="35" spans="1:15" ht="24" customHeight="1" x14ac:dyDescent="0.2">
      <c r="A35" s="76" t="s">
        <v>315</v>
      </c>
      <c r="B35" s="79" t="s">
        <v>23</v>
      </c>
      <c r="C35" s="79" t="s">
        <v>314</v>
      </c>
      <c r="D35" s="79" t="s">
        <v>463</v>
      </c>
      <c r="E35" s="78" t="s">
        <v>154</v>
      </c>
      <c r="F35" s="76" t="s">
        <v>606</v>
      </c>
      <c r="G35" s="76" t="s">
        <v>425</v>
      </c>
      <c r="H35" s="76" t="s">
        <v>605</v>
      </c>
      <c r="I35" s="76" t="s">
        <v>425</v>
      </c>
      <c r="J35" s="76" t="s">
        <v>604</v>
      </c>
      <c r="K35" s="76" t="s">
        <v>425</v>
      </c>
      <c r="L35" s="77">
        <v>1477.951849968</v>
      </c>
      <c r="M35" s="76" t="s">
        <v>603</v>
      </c>
      <c r="N35" s="77">
        <v>472293.11475190002</v>
      </c>
      <c r="O35" s="76" t="s">
        <v>602</v>
      </c>
    </row>
    <row r="36" spans="1:15" ht="26.1" customHeight="1" x14ac:dyDescent="0.2">
      <c r="A36" s="76" t="s">
        <v>287</v>
      </c>
      <c r="B36" s="79" t="s">
        <v>23</v>
      </c>
      <c r="C36" s="79" t="s">
        <v>286</v>
      </c>
      <c r="D36" s="79" t="s">
        <v>461</v>
      </c>
      <c r="E36" s="78" t="s">
        <v>29</v>
      </c>
      <c r="F36" s="76" t="s">
        <v>501</v>
      </c>
      <c r="G36" s="76" t="s">
        <v>425</v>
      </c>
      <c r="H36" s="76" t="s">
        <v>601</v>
      </c>
      <c r="I36" s="76" t="s">
        <v>425</v>
      </c>
      <c r="J36" s="76" t="s">
        <v>600</v>
      </c>
      <c r="K36" s="76" t="s">
        <v>425</v>
      </c>
      <c r="L36" s="77">
        <v>1039.83</v>
      </c>
      <c r="M36" s="76" t="s">
        <v>599</v>
      </c>
      <c r="N36" s="77">
        <v>473332.94475189998</v>
      </c>
      <c r="O36" s="76" t="s">
        <v>598</v>
      </c>
    </row>
    <row r="37" spans="1:15" ht="26.1" customHeight="1" x14ac:dyDescent="0.2">
      <c r="A37" s="76" t="s">
        <v>305</v>
      </c>
      <c r="B37" s="79" t="s">
        <v>23</v>
      </c>
      <c r="C37" s="79" t="s">
        <v>304</v>
      </c>
      <c r="D37" s="79" t="s">
        <v>466</v>
      </c>
      <c r="E37" s="78" t="s">
        <v>154</v>
      </c>
      <c r="F37" s="76" t="s">
        <v>561</v>
      </c>
      <c r="G37" s="76" t="s">
        <v>425</v>
      </c>
      <c r="H37" s="76" t="s">
        <v>597</v>
      </c>
      <c r="I37" s="76" t="s">
        <v>425</v>
      </c>
      <c r="J37" s="76" t="s">
        <v>596</v>
      </c>
      <c r="K37" s="76" t="s">
        <v>425</v>
      </c>
      <c r="L37" s="77">
        <v>988.41600000000005</v>
      </c>
      <c r="M37" s="76" t="s">
        <v>595</v>
      </c>
      <c r="N37" s="77">
        <v>474321.36075190001</v>
      </c>
      <c r="O37" s="76" t="s">
        <v>594</v>
      </c>
    </row>
    <row r="38" spans="1:15" ht="26.1" customHeight="1" x14ac:dyDescent="0.2">
      <c r="A38" s="76" t="s">
        <v>295</v>
      </c>
      <c r="B38" s="79" t="s">
        <v>23</v>
      </c>
      <c r="C38" s="79" t="s">
        <v>294</v>
      </c>
      <c r="D38" s="79" t="s">
        <v>461</v>
      </c>
      <c r="E38" s="78" t="s">
        <v>29</v>
      </c>
      <c r="F38" s="76" t="s">
        <v>514</v>
      </c>
      <c r="G38" s="76" t="s">
        <v>425</v>
      </c>
      <c r="H38" s="76" t="s">
        <v>593</v>
      </c>
      <c r="I38" s="76" t="s">
        <v>425</v>
      </c>
      <c r="J38" s="76" t="s">
        <v>592</v>
      </c>
      <c r="K38" s="76" t="s">
        <v>425</v>
      </c>
      <c r="L38" s="77">
        <v>885.6</v>
      </c>
      <c r="M38" s="76" t="s">
        <v>591</v>
      </c>
      <c r="N38" s="77">
        <v>475206.96075189998</v>
      </c>
      <c r="O38" s="76" t="s">
        <v>590</v>
      </c>
    </row>
    <row r="39" spans="1:15" ht="26.1" customHeight="1" x14ac:dyDescent="0.2">
      <c r="A39" s="76" t="s">
        <v>398</v>
      </c>
      <c r="B39" s="79" t="s">
        <v>23</v>
      </c>
      <c r="C39" s="79" t="s">
        <v>397</v>
      </c>
      <c r="D39" s="79" t="s">
        <v>461</v>
      </c>
      <c r="E39" s="78" t="s">
        <v>90</v>
      </c>
      <c r="F39" s="76" t="s">
        <v>589</v>
      </c>
      <c r="G39" s="76" t="s">
        <v>425</v>
      </c>
      <c r="H39" s="76" t="s">
        <v>588</v>
      </c>
      <c r="I39" s="76" t="s">
        <v>425</v>
      </c>
      <c r="J39" s="76" t="s">
        <v>587</v>
      </c>
      <c r="K39" s="76" t="s">
        <v>425</v>
      </c>
      <c r="L39" s="77">
        <v>524.95799999999997</v>
      </c>
      <c r="M39" s="76" t="s">
        <v>586</v>
      </c>
      <c r="N39" s="77">
        <v>475731.91875190003</v>
      </c>
      <c r="O39" s="76" t="s">
        <v>585</v>
      </c>
    </row>
    <row r="40" spans="1:15" ht="26.1" customHeight="1" x14ac:dyDescent="0.2">
      <c r="A40" s="76" t="s">
        <v>265</v>
      </c>
      <c r="B40" s="79" t="s">
        <v>23</v>
      </c>
      <c r="C40" s="79" t="s">
        <v>264</v>
      </c>
      <c r="D40" s="79" t="s">
        <v>461</v>
      </c>
      <c r="E40" s="78" t="s">
        <v>186</v>
      </c>
      <c r="F40" s="76" t="s">
        <v>584</v>
      </c>
      <c r="G40" s="76" t="s">
        <v>425</v>
      </c>
      <c r="H40" s="76" t="s">
        <v>583</v>
      </c>
      <c r="I40" s="76" t="s">
        <v>425</v>
      </c>
      <c r="J40" s="76" t="s">
        <v>582</v>
      </c>
      <c r="K40" s="76" t="s">
        <v>425</v>
      </c>
      <c r="L40" s="77">
        <v>469.95223127899999</v>
      </c>
      <c r="M40" s="76" t="s">
        <v>581</v>
      </c>
      <c r="N40" s="77">
        <v>476201.87098319997</v>
      </c>
      <c r="O40" s="76" t="s">
        <v>580</v>
      </c>
    </row>
    <row r="41" spans="1:15" ht="51.95" customHeight="1" x14ac:dyDescent="0.2">
      <c r="A41" s="76" t="s">
        <v>327</v>
      </c>
      <c r="B41" s="79" t="s">
        <v>23</v>
      </c>
      <c r="C41" s="79" t="s">
        <v>326</v>
      </c>
      <c r="D41" s="79" t="s">
        <v>466</v>
      </c>
      <c r="E41" s="78" t="s">
        <v>90</v>
      </c>
      <c r="F41" s="76" t="s">
        <v>579</v>
      </c>
      <c r="G41" s="76" t="s">
        <v>425</v>
      </c>
      <c r="H41" s="76" t="s">
        <v>578</v>
      </c>
      <c r="I41" s="76" t="s">
        <v>425</v>
      </c>
      <c r="J41" s="76" t="s">
        <v>577</v>
      </c>
      <c r="K41" s="76" t="s">
        <v>425</v>
      </c>
      <c r="L41" s="77">
        <v>408.61087671600001</v>
      </c>
      <c r="M41" s="76" t="s">
        <v>576</v>
      </c>
      <c r="N41" s="77">
        <v>476610.4818599</v>
      </c>
      <c r="O41" s="76" t="s">
        <v>575</v>
      </c>
    </row>
    <row r="42" spans="1:15" ht="26.1" customHeight="1" x14ac:dyDescent="0.2">
      <c r="A42" s="76" t="s">
        <v>161</v>
      </c>
      <c r="B42" s="79" t="s">
        <v>23</v>
      </c>
      <c r="C42" s="79" t="s">
        <v>160</v>
      </c>
      <c r="D42" s="79" t="s">
        <v>457</v>
      </c>
      <c r="E42" s="78" t="s">
        <v>154</v>
      </c>
      <c r="F42" s="76" t="s">
        <v>574</v>
      </c>
      <c r="G42" s="76" t="s">
        <v>425</v>
      </c>
      <c r="H42" s="76" t="s">
        <v>573</v>
      </c>
      <c r="I42" s="76" t="s">
        <v>425</v>
      </c>
      <c r="J42" s="76" t="s">
        <v>572</v>
      </c>
      <c r="K42" s="76" t="s">
        <v>425</v>
      </c>
      <c r="L42" s="77">
        <v>397.40413066000002</v>
      </c>
      <c r="M42" s="76" t="s">
        <v>571</v>
      </c>
      <c r="N42" s="77">
        <v>477007.88599059999</v>
      </c>
      <c r="O42" s="76" t="s">
        <v>570</v>
      </c>
    </row>
    <row r="43" spans="1:15" ht="26.1" customHeight="1" x14ac:dyDescent="0.2">
      <c r="A43" s="76" t="s">
        <v>212</v>
      </c>
      <c r="B43" s="79" t="s">
        <v>23</v>
      </c>
      <c r="C43" s="79" t="s">
        <v>211</v>
      </c>
      <c r="D43" s="79" t="s">
        <v>466</v>
      </c>
      <c r="E43" s="78" t="s">
        <v>154</v>
      </c>
      <c r="F43" s="76" t="s">
        <v>486</v>
      </c>
      <c r="G43" s="76" t="s">
        <v>425</v>
      </c>
      <c r="H43" s="76" t="s">
        <v>569</v>
      </c>
      <c r="I43" s="76" t="s">
        <v>425</v>
      </c>
      <c r="J43" s="76" t="s">
        <v>568</v>
      </c>
      <c r="K43" s="76" t="s">
        <v>425</v>
      </c>
      <c r="L43" s="77">
        <v>333.55717995399999</v>
      </c>
      <c r="M43" s="76" t="s">
        <v>567</v>
      </c>
      <c r="N43" s="77">
        <v>477341.44317059999</v>
      </c>
      <c r="O43" s="76" t="s">
        <v>566</v>
      </c>
    </row>
    <row r="44" spans="1:15" ht="26.1" customHeight="1" x14ac:dyDescent="0.2">
      <c r="A44" s="76" t="s">
        <v>269</v>
      </c>
      <c r="B44" s="79" t="s">
        <v>23</v>
      </c>
      <c r="C44" s="79" t="s">
        <v>268</v>
      </c>
      <c r="D44" s="79" t="s">
        <v>466</v>
      </c>
      <c r="E44" s="78" t="s">
        <v>90</v>
      </c>
      <c r="F44" s="76" t="s">
        <v>565</v>
      </c>
      <c r="G44" s="76" t="s">
        <v>425</v>
      </c>
      <c r="H44" s="76" t="s">
        <v>564</v>
      </c>
      <c r="I44" s="76" t="s">
        <v>425</v>
      </c>
      <c r="J44" s="76" t="s">
        <v>563</v>
      </c>
      <c r="K44" s="76" t="s">
        <v>425</v>
      </c>
      <c r="L44" s="77">
        <v>308.91374999999999</v>
      </c>
      <c r="M44" s="76" t="s">
        <v>558</v>
      </c>
      <c r="N44" s="77">
        <v>477650.3569206</v>
      </c>
      <c r="O44" s="76" t="s">
        <v>562</v>
      </c>
    </row>
    <row r="45" spans="1:15" ht="26.1" customHeight="1" x14ac:dyDescent="0.2">
      <c r="A45" s="76" t="s">
        <v>307</v>
      </c>
      <c r="B45" s="79" t="s">
        <v>23</v>
      </c>
      <c r="C45" s="79" t="s">
        <v>306</v>
      </c>
      <c r="D45" s="79" t="s">
        <v>466</v>
      </c>
      <c r="E45" s="78" t="s">
        <v>154</v>
      </c>
      <c r="F45" s="76" t="s">
        <v>561</v>
      </c>
      <c r="G45" s="76" t="s">
        <v>425</v>
      </c>
      <c r="H45" s="76" t="s">
        <v>560</v>
      </c>
      <c r="I45" s="76" t="s">
        <v>425</v>
      </c>
      <c r="J45" s="76" t="s">
        <v>559</v>
      </c>
      <c r="K45" s="76" t="s">
        <v>425</v>
      </c>
      <c r="L45" s="77">
        <v>284.54399999999998</v>
      </c>
      <c r="M45" s="76" t="s">
        <v>558</v>
      </c>
      <c r="N45" s="77">
        <v>477934.90092059999</v>
      </c>
      <c r="O45" s="76" t="s">
        <v>557</v>
      </c>
    </row>
    <row r="46" spans="1:15" ht="26.1" customHeight="1" x14ac:dyDescent="0.2">
      <c r="A46" s="76" t="s">
        <v>156</v>
      </c>
      <c r="B46" s="79" t="s">
        <v>23</v>
      </c>
      <c r="C46" s="79" t="s">
        <v>155</v>
      </c>
      <c r="D46" s="79" t="s">
        <v>466</v>
      </c>
      <c r="E46" s="78" t="s">
        <v>154</v>
      </c>
      <c r="F46" s="76" t="s">
        <v>519</v>
      </c>
      <c r="G46" s="76" t="s">
        <v>425</v>
      </c>
      <c r="H46" s="76" t="s">
        <v>556</v>
      </c>
      <c r="I46" s="76" t="s">
        <v>425</v>
      </c>
      <c r="J46" s="76" t="s">
        <v>555</v>
      </c>
      <c r="K46" s="76" t="s">
        <v>425</v>
      </c>
      <c r="L46" s="77">
        <v>246.90246144</v>
      </c>
      <c r="M46" s="76" t="s">
        <v>550</v>
      </c>
      <c r="N46" s="77">
        <v>478181.80338200001</v>
      </c>
      <c r="O46" s="76" t="s">
        <v>554</v>
      </c>
    </row>
    <row r="47" spans="1:15" ht="39" customHeight="1" x14ac:dyDescent="0.2">
      <c r="A47" s="76" t="s">
        <v>378</v>
      </c>
      <c r="B47" s="79" t="s">
        <v>23</v>
      </c>
      <c r="C47" s="79" t="s">
        <v>377</v>
      </c>
      <c r="D47" s="79" t="s">
        <v>461</v>
      </c>
      <c r="E47" s="78" t="s">
        <v>376</v>
      </c>
      <c r="F47" s="76" t="s">
        <v>553</v>
      </c>
      <c r="G47" s="76" t="s">
        <v>425</v>
      </c>
      <c r="H47" s="76" t="s">
        <v>552</v>
      </c>
      <c r="I47" s="76" t="s">
        <v>425</v>
      </c>
      <c r="J47" s="76" t="s">
        <v>551</v>
      </c>
      <c r="K47" s="76" t="s">
        <v>425</v>
      </c>
      <c r="L47" s="77">
        <v>241.92</v>
      </c>
      <c r="M47" s="76" t="s">
        <v>550</v>
      </c>
      <c r="N47" s="77">
        <v>478423.723382</v>
      </c>
      <c r="O47" s="76" t="s">
        <v>549</v>
      </c>
    </row>
    <row r="48" spans="1:15" ht="24" customHeight="1" x14ac:dyDescent="0.2">
      <c r="A48" s="76" t="s">
        <v>234</v>
      </c>
      <c r="B48" s="79" t="s">
        <v>23</v>
      </c>
      <c r="C48" s="79" t="s">
        <v>233</v>
      </c>
      <c r="D48" s="79" t="s">
        <v>463</v>
      </c>
      <c r="E48" s="78" t="s">
        <v>154</v>
      </c>
      <c r="F48" s="76" t="s">
        <v>548</v>
      </c>
      <c r="G48" s="76" t="s">
        <v>425</v>
      </c>
      <c r="H48" s="76" t="s">
        <v>547</v>
      </c>
      <c r="I48" s="76" t="s">
        <v>425</v>
      </c>
      <c r="J48" s="76" t="s">
        <v>546</v>
      </c>
      <c r="K48" s="76" t="s">
        <v>425</v>
      </c>
      <c r="L48" s="77">
        <v>192.74340487500001</v>
      </c>
      <c r="M48" s="76" t="s">
        <v>541</v>
      </c>
      <c r="N48" s="77">
        <v>478616.46678690001</v>
      </c>
      <c r="O48" s="76" t="s">
        <v>545</v>
      </c>
    </row>
    <row r="49" spans="1:15" ht="24" customHeight="1" x14ac:dyDescent="0.2">
      <c r="A49" s="76" t="s">
        <v>216</v>
      </c>
      <c r="B49" s="79" t="s">
        <v>23</v>
      </c>
      <c r="C49" s="79" t="s">
        <v>215</v>
      </c>
      <c r="D49" s="79" t="s">
        <v>463</v>
      </c>
      <c r="E49" s="78" t="s">
        <v>154</v>
      </c>
      <c r="F49" s="76" t="s">
        <v>544</v>
      </c>
      <c r="G49" s="76" t="s">
        <v>425</v>
      </c>
      <c r="H49" s="76" t="s">
        <v>543</v>
      </c>
      <c r="I49" s="76" t="s">
        <v>425</v>
      </c>
      <c r="J49" s="76" t="s">
        <v>542</v>
      </c>
      <c r="K49" s="76" t="s">
        <v>425</v>
      </c>
      <c r="L49" s="77">
        <v>182.24129196000001</v>
      </c>
      <c r="M49" s="76" t="s">
        <v>541</v>
      </c>
      <c r="N49" s="77">
        <v>478798.7080789</v>
      </c>
      <c r="O49" s="76" t="s">
        <v>540</v>
      </c>
    </row>
    <row r="50" spans="1:15" ht="39" customHeight="1" x14ac:dyDescent="0.2">
      <c r="A50" s="76" t="s">
        <v>345</v>
      </c>
      <c r="B50" s="79" t="s">
        <v>23</v>
      </c>
      <c r="C50" s="79" t="s">
        <v>344</v>
      </c>
      <c r="D50" s="79" t="s">
        <v>466</v>
      </c>
      <c r="E50" s="78" t="s">
        <v>90</v>
      </c>
      <c r="F50" s="76" t="s">
        <v>539</v>
      </c>
      <c r="G50" s="76" t="s">
        <v>425</v>
      </c>
      <c r="H50" s="76" t="s">
        <v>538</v>
      </c>
      <c r="I50" s="76" t="s">
        <v>425</v>
      </c>
      <c r="J50" s="76" t="s">
        <v>537</v>
      </c>
      <c r="K50" s="76" t="s">
        <v>425</v>
      </c>
      <c r="L50" s="77">
        <v>161.04419999999999</v>
      </c>
      <c r="M50" s="76" t="s">
        <v>529</v>
      </c>
      <c r="N50" s="77">
        <v>478959.75227890001</v>
      </c>
      <c r="O50" s="76" t="s">
        <v>536</v>
      </c>
    </row>
    <row r="51" spans="1:15" ht="26.1" customHeight="1" x14ac:dyDescent="0.2">
      <c r="A51" s="76" t="s">
        <v>406</v>
      </c>
      <c r="B51" s="79" t="s">
        <v>23</v>
      </c>
      <c r="C51" s="79" t="s">
        <v>405</v>
      </c>
      <c r="D51" s="79" t="s">
        <v>461</v>
      </c>
      <c r="E51" s="78" t="s">
        <v>50</v>
      </c>
      <c r="F51" s="76" t="s">
        <v>535</v>
      </c>
      <c r="G51" s="76" t="s">
        <v>425</v>
      </c>
      <c r="H51" s="76" t="s">
        <v>534</v>
      </c>
      <c r="I51" s="76" t="s">
        <v>425</v>
      </c>
      <c r="J51" s="76" t="s">
        <v>533</v>
      </c>
      <c r="K51" s="76" t="s">
        <v>425</v>
      </c>
      <c r="L51" s="77">
        <v>138.14683135999999</v>
      </c>
      <c r="M51" s="76" t="s">
        <v>529</v>
      </c>
      <c r="N51" s="77">
        <v>479097.8991103</v>
      </c>
      <c r="O51" s="76" t="s">
        <v>532</v>
      </c>
    </row>
    <row r="52" spans="1:15" ht="26.1" customHeight="1" x14ac:dyDescent="0.2">
      <c r="A52" s="76" t="s">
        <v>394</v>
      </c>
      <c r="B52" s="79" t="s">
        <v>23</v>
      </c>
      <c r="C52" s="79" t="s">
        <v>393</v>
      </c>
      <c r="D52" s="79" t="s">
        <v>461</v>
      </c>
      <c r="E52" s="78" t="s">
        <v>90</v>
      </c>
      <c r="F52" s="76" t="s">
        <v>472</v>
      </c>
      <c r="G52" s="76" t="s">
        <v>425</v>
      </c>
      <c r="H52" s="76" t="s">
        <v>531</v>
      </c>
      <c r="I52" s="76" t="s">
        <v>425</v>
      </c>
      <c r="J52" s="76" t="s">
        <v>530</v>
      </c>
      <c r="K52" s="76" t="s">
        <v>425</v>
      </c>
      <c r="L52" s="77">
        <v>130.57499999999999</v>
      </c>
      <c r="M52" s="76" t="s">
        <v>529</v>
      </c>
      <c r="N52" s="77">
        <v>479228.47411030001</v>
      </c>
      <c r="O52" s="76" t="s">
        <v>528</v>
      </c>
    </row>
    <row r="53" spans="1:15" ht="24" customHeight="1" x14ac:dyDescent="0.2">
      <c r="A53" s="76" t="s">
        <v>222</v>
      </c>
      <c r="B53" s="79" t="s">
        <v>23</v>
      </c>
      <c r="C53" s="79" t="s">
        <v>221</v>
      </c>
      <c r="D53" s="79" t="s">
        <v>463</v>
      </c>
      <c r="E53" s="78" t="s">
        <v>154</v>
      </c>
      <c r="F53" s="76" t="s">
        <v>527</v>
      </c>
      <c r="G53" s="76" t="s">
        <v>425</v>
      </c>
      <c r="H53" s="76" t="s">
        <v>526</v>
      </c>
      <c r="I53" s="76" t="s">
        <v>425</v>
      </c>
      <c r="J53" s="76" t="s">
        <v>525</v>
      </c>
      <c r="K53" s="76" t="s">
        <v>425</v>
      </c>
      <c r="L53" s="77">
        <v>118.84110330199999</v>
      </c>
      <c r="M53" s="76" t="s">
        <v>516</v>
      </c>
      <c r="N53" s="77">
        <v>479347.3152136</v>
      </c>
      <c r="O53" s="76" t="s">
        <v>524</v>
      </c>
    </row>
    <row r="54" spans="1:15" ht="26.1" customHeight="1" x14ac:dyDescent="0.2">
      <c r="A54" s="76" t="s">
        <v>247</v>
      </c>
      <c r="B54" s="79" t="s">
        <v>23</v>
      </c>
      <c r="C54" s="79" t="s">
        <v>246</v>
      </c>
      <c r="D54" s="79" t="s">
        <v>461</v>
      </c>
      <c r="E54" s="78" t="s">
        <v>245</v>
      </c>
      <c r="F54" s="76" t="s">
        <v>523</v>
      </c>
      <c r="G54" s="76" t="s">
        <v>425</v>
      </c>
      <c r="H54" s="76" t="s">
        <v>522</v>
      </c>
      <c r="I54" s="76" t="s">
        <v>425</v>
      </c>
      <c r="J54" s="76" t="s">
        <v>521</v>
      </c>
      <c r="K54" s="76" t="s">
        <v>425</v>
      </c>
      <c r="L54" s="77">
        <v>101.64378764499999</v>
      </c>
      <c r="M54" s="76" t="s">
        <v>516</v>
      </c>
      <c r="N54" s="77">
        <v>479448.95900119998</v>
      </c>
      <c r="O54" s="76" t="s">
        <v>520</v>
      </c>
    </row>
    <row r="55" spans="1:15" ht="26.1" customHeight="1" x14ac:dyDescent="0.2">
      <c r="A55" s="76" t="s">
        <v>159</v>
      </c>
      <c r="B55" s="79" t="s">
        <v>23</v>
      </c>
      <c r="C55" s="79" t="s">
        <v>158</v>
      </c>
      <c r="D55" s="79" t="s">
        <v>466</v>
      </c>
      <c r="E55" s="78" t="s">
        <v>154</v>
      </c>
      <c r="F55" s="76" t="s">
        <v>519</v>
      </c>
      <c r="G55" s="76" t="s">
        <v>425</v>
      </c>
      <c r="H55" s="76" t="s">
        <v>518</v>
      </c>
      <c r="I55" s="76" t="s">
        <v>425</v>
      </c>
      <c r="J55" s="76" t="s">
        <v>517</v>
      </c>
      <c r="K55" s="76" t="s">
        <v>425</v>
      </c>
      <c r="L55" s="77">
        <v>84.612641280000005</v>
      </c>
      <c r="M55" s="76" t="s">
        <v>516</v>
      </c>
      <c r="N55" s="77">
        <v>479533.5716425</v>
      </c>
      <c r="O55" s="76" t="s">
        <v>515</v>
      </c>
    </row>
    <row r="56" spans="1:15" ht="26.1" customHeight="1" x14ac:dyDescent="0.2">
      <c r="A56" s="76" t="s">
        <v>297</v>
      </c>
      <c r="B56" s="79" t="s">
        <v>23</v>
      </c>
      <c r="C56" s="79" t="s">
        <v>296</v>
      </c>
      <c r="D56" s="79" t="s">
        <v>461</v>
      </c>
      <c r="E56" s="78" t="s">
        <v>29</v>
      </c>
      <c r="F56" s="76" t="s">
        <v>514</v>
      </c>
      <c r="G56" s="76" t="s">
        <v>425</v>
      </c>
      <c r="H56" s="76" t="s">
        <v>513</v>
      </c>
      <c r="I56" s="76" t="s">
        <v>425</v>
      </c>
      <c r="J56" s="76" t="s">
        <v>512</v>
      </c>
      <c r="K56" s="76" t="s">
        <v>425</v>
      </c>
      <c r="L56" s="77">
        <v>70.23</v>
      </c>
      <c r="M56" s="76" t="s">
        <v>491</v>
      </c>
      <c r="N56" s="77">
        <v>479603.80164249998</v>
      </c>
      <c r="O56" s="76" t="s">
        <v>511</v>
      </c>
    </row>
    <row r="57" spans="1:15" ht="26.1" customHeight="1" x14ac:dyDescent="0.2">
      <c r="A57" s="76" t="s">
        <v>329</v>
      </c>
      <c r="B57" s="79" t="s">
        <v>23</v>
      </c>
      <c r="C57" s="79" t="s">
        <v>328</v>
      </c>
      <c r="D57" s="79" t="s">
        <v>461</v>
      </c>
      <c r="E57" s="78" t="s">
        <v>90</v>
      </c>
      <c r="F57" s="76" t="s">
        <v>510</v>
      </c>
      <c r="G57" s="76" t="s">
        <v>425</v>
      </c>
      <c r="H57" s="76" t="s">
        <v>509</v>
      </c>
      <c r="I57" s="76" t="s">
        <v>425</v>
      </c>
      <c r="J57" s="76" t="s">
        <v>508</v>
      </c>
      <c r="K57" s="76" t="s">
        <v>425</v>
      </c>
      <c r="L57" s="77">
        <v>62.338446079000001</v>
      </c>
      <c r="M57" s="76" t="s">
        <v>491</v>
      </c>
      <c r="N57" s="77">
        <v>479666.14008859999</v>
      </c>
      <c r="O57" s="76" t="s">
        <v>507</v>
      </c>
    </row>
    <row r="58" spans="1:15" ht="26.1" customHeight="1" x14ac:dyDescent="0.2">
      <c r="A58" s="76" t="s">
        <v>281</v>
      </c>
      <c r="B58" s="79" t="s">
        <v>23</v>
      </c>
      <c r="C58" s="79" t="s">
        <v>280</v>
      </c>
      <c r="D58" s="79" t="s">
        <v>461</v>
      </c>
      <c r="E58" s="78" t="s">
        <v>29</v>
      </c>
      <c r="F58" s="76" t="s">
        <v>472</v>
      </c>
      <c r="G58" s="76" t="s">
        <v>425</v>
      </c>
      <c r="H58" s="76" t="s">
        <v>506</v>
      </c>
      <c r="I58" s="76" t="s">
        <v>425</v>
      </c>
      <c r="J58" s="76" t="s">
        <v>505</v>
      </c>
      <c r="K58" s="76" t="s">
        <v>425</v>
      </c>
      <c r="L58" s="77">
        <v>52.584000000000003</v>
      </c>
      <c r="M58" s="76" t="s">
        <v>491</v>
      </c>
      <c r="N58" s="77">
        <v>479718.72408860002</v>
      </c>
      <c r="O58" s="76" t="s">
        <v>502</v>
      </c>
    </row>
    <row r="59" spans="1:15" ht="26.1" customHeight="1" x14ac:dyDescent="0.2">
      <c r="A59" s="76" t="s">
        <v>396</v>
      </c>
      <c r="B59" s="79" t="s">
        <v>23</v>
      </c>
      <c r="C59" s="79" t="s">
        <v>395</v>
      </c>
      <c r="D59" s="79" t="s">
        <v>461</v>
      </c>
      <c r="E59" s="78" t="s">
        <v>90</v>
      </c>
      <c r="F59" s="76" t="s">
        <v>472</v>
      </c>
      <c r="G59" s="76" t="s">
        <v>425</v>
      </c>
      <c r="H59" s="76" t="s">
        <v>504</v>
      </c>
      <c r="I59" s="76" t="s">
        <v>425</v>
      </c>
      <c r="J59" s="76" t="s">
        <v>503</v>
      </c>
      <c r="K59" s="76" t="s">
        <v>425</v>
      </c>
      <c r="L59" s="77">
        <v>33.951000000000001</v>
      </c>
      <c r="M59" s="76" t="s">
        <v>491</v>
      </c>
      <c r="N59" s="77">
        <v>479752.67508860002</v>
      </c>
      <c r="O59" s="76" t="s">
        <v>502</v>
      </c>
    </row>
    <row r="60" spans="1:15" ht="26.1" customHeight="1" x14ac:dyDescent="0.2">
      <c r="A60" s="76" t="s">
        <v>285</v>
      </c>
      <c r="B60" s="79" t="s">
        <v>23</v>
      </c>
      <c r="C60" s="79" t="s">
        <v>284</v>
      </c>
      <c r="D60" s="79" t="s">
        <v>461</v>
      </c>
      <c r="E60" s="78" t="s">
        <v>29</v>
      </c>
      <c r="F60" s="76" t="s">
        <v>501</v>
      </c>
      <c r="G60" s="76" t="s">
        <v>425</v>
      </c>
      <c r="H60" s="76" t="s">
        <v>500</v>
      </c>
      <c r="I60" s="76" t="s">
        <v>425</v>
      </c>
      <c r="J60" s="76" t="s">
        <v>499</v>
      </c>
      <c r="K60" s="76" t="s">
        <v>425</v>
      </c>
      <c r="L60" s="77">
        <v>30.129000000000001</v>
      </c>
      <c r="M60" s="76" t="s">
        <v>491</v>
      </c>
      <c r="N60" s="77">
        <v>479782.80408859998</v>
      </c>
      <c r="O60" s="76" t="s">
        <v>498</v>
      </c>
    </row>
    <row r="61" spans="1:15" ht="24" customHeight="1" x14ac:dyDescent="0.2">
      <c r="A61" s="76" t="s">
        <v>198</v>
      </c>
      <c r="B61" s="79" t="s">
        <v>23</v>
      </c>
      <c r="C61" s="79" t="s">
        <v>197</v>
      </c>
      <c r="D61" s="79" t="s">
        <v>463</v>
      </c>
      <c r="E61" s="78" t="s">
        <v>154</v>
      </c>
      <c r="F61" s="76" t="s">
        <v>497</v>
      </c>
      <c r="G61" s="76" t="s">
        <v>425</v>
      </c>
      <c r="H61" s="76" t="s">
        <v>496</v>
      </c>
      <c r="I61" s="76" t="s">
        <v>425</v>
      </c>
      <c r="J61" s="76" t="s">
        <v>495</v>
      </c>
      <c r="K61" s="76" t="s">
        <v>425</v>
      </c>
      <c r="L61" s="77">
        <v>30.102999978</v>
      </c>
      <c r="M61" s="76" t="s">
        <v>491</v>
      </c>
      <c r="N61" s="77">
        <v>479812.90708859998</v>
      </c>
      <c r="O61" s="76" t="s">
        <v>487</v>
      </c>
    </row>
    <row r="62" spans="1:15" ht="24" customHeight="1" x14ac:dyDescent="0.2">
      <c r="A62" s="76" t="s">
        <v>188</v>
      </c>
      <c r="B62" s="79" t="s">
        <v>23</v>
      </c>
      <c r="C62" s="79" t="s">
        <v>187</v>
      </c>
      <c r="D62" s="79" t="s">
        <v>461</v>
      </c>
      <c r="E62" s="78" t="s">
        <v>186</v>
      </c>
      <c r="F62" s="76" t="s">
        <v>494</v>
      </c>
      <c r="G62" s="76" t="s">
        <v>425</v>
      </c>
      <c r="H62" s="76" t="s">
        <v>493</v>
      </c>
      <c r="I62" s="76" t="s">
        <v>425</v>
      </c>
      <c r="J62" s="76" t="s">
        <v>492</v>
      </c>
      <c r="K62" s="76" t="s">
        <v>425</v>
      </c>
      <c r="L62" s="77">
        <v>29.74136064</v>
      </c>
      <c r="M62" s="76" t="s">
        <v>491</v>
      </c>
      <c r="N62" s="77">
        <v>479842.64844919997</v>
      </c>
      <c r="O62" s="76" t="s">
        <v>487</v>
      </c>
    </row>
    <row r="63" spans="1:15" ht="26.1" customHeight="1" x14ac:dyDescent="0.2">
      <c r="A63" s="76" t="s">
        <v>251</v>
      </c>
      <c r="B63" s="79" t="s">
        <v>23</v>
      </c>
      <c r="C63" s="79" t="s">
        <v>250</v>
      </c>
      <c r="D63" s="79" t="s">
        <v>466</v>
      </c>
      <c r="E63" s="78" t="s">
        <v>90</v>
      </c>
      <c r="F63" s="76" t="s">
        <v>490</v>
      </c>
      <c r="G63" s="76" t="s">
        <v>425</v>
      </c>
      <c r="H63" s="76" t="s">
        <v>489</v>
      </c>
      <c r="I63" s="76" t="s">
        <v>425</v>
      </c>
      <c r="J63" s="76" t="s">
        <v>488</v>
      </c>
      <c r="K63" s="76" t="s">
        <v>425</v>
      </c>
      <c r="L63" s="77">
        <v>4.6038518100000001</v>
      </c>
      <c r="M63" s="76" t="s">
        <v>469</v>
      </c>
      <c r="N63" s="77">
        <v>479847.252301</v>
      </c>
      <c r="O63" s="76" t="s">
        <v>487</v>
      </c>
    </row>
    <row r="64" spans="1:15" ht="26.1" customHeight="1" x14ac:dyDescent="0.2">
      <c r="A64" s="76" t="s">
        <v>214</v>
      </c>
      <c r="B64" s="79" t="s">
        <v>23</v>
      </c>
      <c r="C64" s="79" t="s">
        <v>213</v>
      </c>
      <c r="D64" s="79" t="s">
        <v>466</v>
      </c>
      <c r="E64" s="78" t="s">
        <v>154</v>
      </c>
      <c r="F64" s="76" t="s">
        <v>486</v>
      </c>
      <c r="G64" s="76" t="s">
        <v>425</v>
      </c>
      <c r="H64" s="76" t="s">
        <v>485</v>
      </c>
      <c r="I64" s="76" t="s">
        <v>425</v>
      </c>
      <c r="J64" s="76" t="s">
        <v>484</v>
      </c>
      <c r="K64" s="76" t="s">
        <v>425</v>
      </c>
      <c r="L64" s="77">
        <v>3.1173568220000001</v>
      </c>
      <c r="M64" s="76" t="s">
        <v>469</v>
      </c>
      <c r="N64" s="77">
        <v>479850.36965780001</v>
      </c>
      <c r="O64" s="76" t="s">
        <v>468</v>
      </c>
    </row>
    <row r="65" spans="1:15" ht="26.1" customHeight="1" x14ac:dyDescent="0.2">
      <c r="A65" s="76" t="s">
        <v>196</v>
      </c>
      <c r="B65" s="79" t="s">
        <v>23</v>
      </c>
      <c r="C65" s="79" t="s">
        <v>195</v>
      </c>
      <c r="D65" s="79" t="s">
        <v>461</v>
      </c>
      <c r="E65" s="78" t="s">
        <v>154</v>
      </c>
      <c r="F65" s="76" t="s">
        <v>478</v>
      </c>
      <c r="G65" s="76" t="s">
        <v>425</v>
      </c>
      <c r="H65" s="76" t="s">
        <v>483</v>
      </c>
      <c r="I65" s="76" t="s">
        <v>425</v>
      </c>
      <c r="J65" s="76" t="s">
        <v>482</v>
      </c>
      <c r="K65" s="76" t="s">
        <v>425</v>
      </c>
      <c r="L65" s="77">
        <v>2.8521830399999999</v>
      </c>
      <c r="M65" s="76" t="s">
        <v>469</v>
      </c>
      <c r="N65" s="77">
        <v>479853.22184080002</v>
      </c>
      <c r="O65" s="76" t="s">
        <v>468</v>
      </c>
    </row>
    <row r="66" spans="1:15" ht="24" customHeight="1" x14ac:dyDescent="0.2">
      <c r="A66" s="76" t="s">
        <v>402</v>
      </c>
      <c r="B66" s="79" t="s">
        <v>23</v>
      </c>
      <c r="C66" s="79" t="s">
        <v>401</v>
      </c>
      <c r="D66" s="79" t="s">
        <v>461</v>
      </c>
      <c r="E66" s="78" t="s">
        <v>358</v>
      </c>
      <c r="F66" s="76" t="s">
        <v>481</v>
      </c>
      <c r="G66" s="76" t="s">
        <v>425</v>
      </c>
      <c r="H66" s="76" t="s">
        <v>480</v>
      </c>
      <c r="I66" s="76" t="s">
        <v>425</v>
      </c>
      <c r="J66" s="76" t="s">
        <v>479</v>
      </c>
      <c r="K66" s="76" t="s">
        <v>425</v>
      </c>
      <c r="L66" s="77">
        <v>2.7984947199999999</v>
      </c>
      <c r="M66" s="76" t="s">
        <v>469</v>
      </c>
      <c r="N66" s="77">
        <v>479856.02033550001</v>
      </c>
      <c r="O66" s="76" t="s">
        <v>468</v>
      </c>
    </row>
    <row r="67" spans="1:15" ht="26.1" customHeight="1" x14ac:dyDescent="0.2">
      <c r="A67" s="76" t="s">
        <v>194</v>
      </c>
      <c r="B67" s="79" t="s">
        <v>23</v>
      </c>
      <c r="C67" s="79" t="s">
        <v>193</v>
      </c>
      <c r="D67" s="79" t="s">
        <v>461</v>
      </c>
      <c r="E67" s="78" t="s">
        <v>154</v>
      </c>
      <c r="F67" s="76" t="s">
        <v>478</v>
      </c>
      <c r="G67" s="76" t="s">
        <v>425</v>
      </c>
      <c r="H67" s="76" t="s">
        <v>477</v>
      </c>
      <c r="I67" s="76" t="s">
        <v>425</v>
      </c>
      <c r="J67" s="76" t="s">
        <v>476</v>
      </c>
      <c r="K67" s="76" t="s">
        <v>425</v>
      </c>
      <c r="L67" s="77">
        <v>2.5043558400000001</v>
      </c>
      <c r="M67" s="76" t="s">
        <v>469</v>
      </c>
      <c r="N67" s="77">
        <v>479858.5246913</v>
      </c>
      <c r="O67" s="76" t="s">
        <v>468</v>
      </c>
    </row>
    <row r="68" spans="1:15" ht="26.1" customHeight="1" x14ac:dyDescent="0.2">
      <c r="A68" s="76" t="s">
        <v>400</v>
      </c>
      <c r="B68" s="79" t="s">
        <v>23</v>
      </c>
      <c r="C68" s="79" t="s">
        <v>399</v>
      </c>
      <c r="D68" s="79" t="s">
        <v>461</v>
      </c>
      <c r="E68" s="78" t="s">
        <v>358</v>
      </c>
      <c r="F68" s="76" t="s">
        <v>475</v>
      </c>
      <c r="G68" s="76" t="s">
        <v>425</v>
      </c>
      <c r="H68" s="76" t="s">
        <v>474</v>
      </c>
      <c r="I68" s="76" t="s">
        <v>425</v>
      </c>
      <c r="J68" s="76" t="s">
        <v>473</v>
      </c>
      <c r="K68" s="76" t="s">
        <v>425</v>
      </c>
      <c r="L68" s="77">
        <v>1.7517772800000002</v>
      </c>
      <c r="M68" s="76" t="s">
        <v>469</v>
      </c>
      <c r="N68" s="77">
        <v>479860.27646859997</v>
      </c>
      <c r="O68" s="76" t="s">
        <v>468</v>
      </c>
    </row>
    <row r="69" spans="1:15" ht="26.1" customHeight="1" x14ac:dyDescent="0.2">
      <c r="A69" s="76" t="s">
        <v>283</v>
      </c>
      <c r="B69" s="79" t="s">
        <v>23</v>
      </c>
      <c r="C69" s="79" t="s">
        <v>282</v>
      </c>
      <c r="D69" s="79" t="s">
        <v>461</v>
      </c>
      <c r="E69" s="78" t="s">
        <v>29</v>
      </c>
      <c r="F69" s="76" t="s">
        <v>472</v>
      </c>
      <c r="G69" s="76" t="s">
        <v>425</v>
      </c>
      <c r="H69" s="76" t="s">
        <v>471</v>
      </c>
      <c r="I69" s="76" t="s">
        <v>425</v>
      </c>
      <c r="J69" s="76" t="s">
        <v>470</v>
      </c>
      <c r="K69" s="76" t="s">
        <v>425</v>
      </c>
      <c r="L69" s="77">
        <v>0.85799999999999998</v>
      </c>
      <c r="M69" s="76" t="s">
        <v>469</v>
      </c>
      <c r="N69" s="77">
        <v>479861.13446859998</v>
      </c>
      <c r="O69" s="76" t="s">
        <v>468</v>
      </c>
    </row>
    <row r="70" spans="1:15" x14ac:dyDescent="0.2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</row>
    <row r="71" spans="1:15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91" t="s">
        <v>467</v>
      </c>
      <c r="M71" s="91"/>
      <c r="N71" s="91"/>
      <c r="O71" s="90"/>
    </row>
    <row r="72" spans="1:15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91" t="s">
        <v>466</v>
      </c>
      <c r="M72" s="91"/>
      <c r="N72" s="91"/>
      <c r="O72" s="52" t="s">
        <v>465</v>
      </c>
    </row>
    <row r="73" spans="1:15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91" t="s">
        <v>464</v>
      </c>
      <c r="M73" s="91"/>
      <c r="N73" s="91"/>
      <c r="O73" s="52" t="s">
        <v>450</v>
      </c>
    </row>
    <row r="74" spans="1:15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91" t="s">
        <v>463</v>
      </c>
      <c r="M74" s="91"/>
      <c r="N74" s="91"/>
      <c r="O74" s="52" t="s">
        <v>462</v>
      </c>
    </row>
    <row r="75" spans="1:15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91" t="s">
        <v>461</v>
      </c>
      <c r="M75" s="91"/>
      <c r="N75" s="91"/>
      <c r="O75" s="52" t="s">
        <v>460</v>
      </c>
    </row>
    <row r="76" spans="1:15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91" t="s">
        <v>459</v>
      </c>
      <c r="M76" s="91"/>
      <c r="N76" s="91"/>
      <c r="O76" s="52" t="s">
        <v>458</v>
      </c>
    </row>
    <row r="77" spans="1:15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91" t="s">
        <v>457</v>
      </c>
      <c r="M77" s="91"/>
      <c r="N77" s="91"/>
      <c r="O77" s="52" t="s">
        <v>456</v>
      </c>
    </row>
    <row r="78" spans="1:15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91" t="s">
        <v>455</v>
      </c>
      <c r="M78" s="91"/>
      <c r="N78" s="91"/>
      <c r="O78" s="52" t="s">
        <v>450</v>
      </c>
    </row>
    <row r="79" spans="1:15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91" t="s">
        <v>454</v>
      </c>
      <c r="M79" s="91"/>
      <c r="N79" s="91"/>
      <c r="O79" s="52" t="s">
        <v>450</v>
      </c>
    </row>
    <row r="80" spans="1:15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91" t="s">
        <v>453</v>
      </c>
      <c r="M80" s="91"/>
      <c r="N80" s="91"/>
      <c r="O80" s="52" t="s">
        <v>450</v>
      </c>
    </row>
    <row r="81" spans="1:15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91" t="s">
        <v>452</v>
      </c>
      <c r="M81" s="91"/>
      <c r="N81" s="91"/>
      <c r="O81" s="52" t="s">
        <v>450</v>
      </c>
    </row>
    <row r="82" spans="1:15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91" t="s">
        <v>451</v>
      </c>
      <c r="M82" s="91"/>
      <c r="N82" s="91"/>
      <c r="O82" s="52" t="s">
        <v>450</v>
      </c>
    </row>
    <row r="83" spans="1:15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91" t="s">
        <v>449</v>
      </c>
      <c r="M83" s="91"/>
      <c r="N83" s="91"/>
      <c r="O83" s="52" t="s">
        <v>448</v>
      </c>
    </row>
    <row r="84" spans="1:15" x14ac:dyDescent="0.2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</row>
    <row r="85" spans="1:15" x14ac:dyDescent="0.2">
      <c r="A85" s="92"/>
      <c r="B85" s="92"/>
      <c r="C85" s="92"/>
      <c r="D85" s="48"/>
      <c r="E85" s="47"/>
      <c r="F85" s="47"/>
      <c r="G85" s="47"/>
      <c r="H85" s="47"/>
      <c r="I85" s="47"/>
      <c r="J85" s="47"/>
      <c r="K85" s="97" t="s">
        <v>91</v>
      </c>
      <c r="L85" s="92"/>
      <c r="M85" s="93">
        <v>383823.99</v>
      </c>
      <c r="N85" s="92"/>
      <c r="O85" s="92"/>
    </row>
    <row r="86" spans="1:15" x14ac:dyDescent="0.2">
      <c r="A86" s="92"/>
      <c r="B86" s="92"/>
      <c r="C86" s="92"/>
      <c r="D86" s="48"/>
      <c r="E86" s="47"/>
      <c r="F86" s="47"/>
      <c r="G86" s="47"/>
      <c r="H86" s="47"/>
      <c r="I86" s="47"/>
      <c r="J86" s="47"/>
      <c r="K86" s="97" t="s">
        <v>92</v>
      </c>
      <c r="L86" s="92"/>
      <c r="M86" s="93">
        <v>95905.1</v>
      </c>
      <c r="N86" s="92"/>
      <c r="O86" s="92"/>
    </row>
    <row r="87" spans="1:15" x14ac:dyDescent="0.2">
      <c r="A87" s="92"/>
      <c r="B87" s="92"/>
      <c r="C87" s="92"/>
      <c r="D87" s="48"/>
      <c r="E87" s="47"/>
      <c r="F87" s="47"/>
      <c r="G87" s="47"/>
      <c r="H87" s="47"/>
      <c r="I87" s="47"/>
      <c r="J87" s="47"/>
      <c r="K87" s="97" t="s">
        <v>93</v>
      </c>
      <c r="L87" s="92"/>
      <c r="M87" s="93">
        <v>479729.09</v>
      </c>
      <c r="N87" s="92"/>
      <c r="O87" s="92"/>
    </row>
    <row r="88" spans="1:15" ht="60" customHeight="1" x14ac:dyDescent="0.2">
      <c r="A88" s="46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</row>
    <row r="89" spans="1:15" ht="69.95" customHeight="1" x14ac:dyDescent="0.2">
      <c r="A89" s="94"/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</row>
  </sheetData>
  <mergeCells count="39">
    <mergeCell ref="E1:G1"/>
    <mergeCell ref="H1:O1"/>
    <mergeCell ref="E2:G2"/>
    <mergeCell ref="H2:O2"/>
    <mergeCell ref="A3:O3"/>
    <mergeCell ref="G4"/>
    <mergeCell ref="I4"/>
    <mergeCell ref="L4"/>
    <mergeCell ref="M4:M5"/>
    <mergeCell ref="N4:N5"/>
    <mergeCell ref="A4:A5"/>
    <mergeCell ref="B4:B5"/>
    <mergeCell ref="C4:C5"/>
    <mergeCell ref="D4:D5"/>
    <mergeCell ref="E4:E5"/>
    <mergeCell ref="O4:O5"/>
    <mergeCell ref="L71:O71"/>
    <mergeCell ref="L72:N72"/>
    <mergeCell ref="M86:O86"/>
    <mergeCell ref="L78:N78"/>
    <mergeCell ref="L79:N79"/>
    <mergeCell ref="L80:N80"/>
    <mergeCell ref="L81:N81"/>
    <mergeCell ref="L82:N82"/>
    <mergeCell ref="L73:N73"/>
    <mergeCell ref="L74:N74"/>
    <mergeCell ref="L75:N75"/>
    <mergeCell ref="L76:N76"/>
    <mergeCell ref="L77:N77"/>
    <mergeCell ref="A87:C87"/>
    <mergeCell ref="K87:L87"/>
    <mergeCell ref="M87:O87"/>
    <mergeCell ref="A89:O89"/>
    <mergeCell ref="L83:N83"/>
    <mergeCell ref="A85:C85"/>
    <mergeCell ref="K85:L85"/>
    <mergeCell ref="M85:O85"/>
    <mergeCell ref="A86:C86"/>
    <mergeCell ref="K86:L86"/>
  </mergeCells>
  <pageMargins left="0.51181102362204722" right="0.51181102362204722" top="0.98425196850393704" bottom="0.98425196850393704" header="0.51181102362204722" footer="0.51181102362204722"/>
  <pageSetup paperSize="9" scale="51" fitToHeight="0" orientation="landscape" r:id="rId1"/>
  <headerFooter>
    <oddHeader>&amp;L &amp;CUFERSA
CNPJ: 24.529.265/0001-40 &amp;R</oddHeader>
    <oddFooter xml:space="preserve">&amp;L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7"/>
  <sheetViews>
    <sheetView showOutlineSymbols="0" showWhiteSpace="0" workbookViewId="0">
      <selection activeCell="L5" sqref="L5"/>
    </sheetView>
  </sheetViews>
  <sheetFormatPr defaultRowHeight="14.25" x14ac:dyDescent="0.2"/>
  <cols>
    <col min="1" max="2" width="10" bestFit="1" customWidth="1"/>
    <col min="3" max="3" width="60" bestFit="1" customWidth="1"/>
    <col min="4" max="4" width="30" bestFit="1" customWidth="1"/>
    <col min="5" max="9" width="10" bestFit="1" customWidth="1"/>
    <col min="10" max="12" width="15" bestFit="1" customWidth="1"/>
  </cols>
  <sheetData>
    <row r="1" spans="1:10" ht="15" x14ac:dyDescent="0.2">
      <c r="A1" s="72"/>
      <c r="B1" s="72"/>
      <c r="C1" s="72" t="s">
        <v>0</v>
      </c>
      <c r="D1" s="72" t="s">
        <v>1</v>
      </c>
      <c r="E1" s="96" t="s">
        <v>2</v>
      </c>
      <c r="F1" s="96"/>
      <c r="G1" s="96"/>
      <c r="H1" s="96" t="s">
        <v>3</v>
      </c>
      <c r="I1" s="96"/>
      <c r="J1" s="90"/>
    </row>
    <row r="2" spans="1:10" ht="80.099999999999994" customHeight="1" x14ac:dyDescent="0.2">
      <c r="A2" s="71"/>
      <c r="B2" s="71"/>
      <c r="C2" s="71" t="s">
        <v>4</v>
      </c>
      <c r="D2" s="71" t="s">
        <v>5</v>
      </c>
      <c r="E2" s="97" t="s">
        <v>6</v>
      </c>
      <c r="F2" s="97"/>
      <c r="G2" s="97"/>
      <c r="H2" s="97" t="s">
        <v>7</v>
      </c>
      <c r="I2" s="97"/>
      <c r="J2" s="90"/>
    </row>
    <row r="3" spans="1:10" ht="15" x14ac:dyDescent="0.25">
      <c r="A3" s="95" t="s">
        <v>840</v>
      </c>
      <c r="B3" s="90"/>
      <c r="C3" s="90"/>
      <c r="D3" s="90"/>
      <c r="E3" s="90"/>
      <c r="F3" s="90"/>
      <c r="G3" s="90"/>
      <c r="H3" s="90"/>
      <c r="I3" s="90"/>
      <c r="J3" s="90"/>
    </row>
    <row r="4" spans="1:10" ht="30" customHeight="1" x14ac:dyDescent="0.2">
      <c r="A4" s="68" t="s">
        <v>10</v>
      </c>
      <c r="B4" s="70" t="s">
        <v>11</v>
      </c>
      <c r="C4" s="70" t="s">
        <v>12</v>
      </c>
      <c r="D4" s="70" t="s">
        <v>749</v>
      </c>
      <c r="E4" s="69" t="s">
        <v>13</v>
      </c>
      <c r="F4" s="68" t="s">
        <v>14</v>
      </c>
      <c r="G4" s="68" t="s">
        <v>839</v>
      </c>
      <c r="H4" s="68" t="s">
        <v>17</v>
      </c>
      <c r="I4" s="68" t="s">
        <v>18</v>
      </c>
      <c r="J4" s="68" t="s">
        <v>838</v>
      </c>
    </row>
    <row r="5" spans="1:10" ht="51.95" customHeight="1" x14ac:dyDescent="0.2">
      <c r="A5" s="80" t="s">
        <v>75</v>
      </c>
      <c r="B5" s="82" t="s">
        <v>23</v>
      </c>
      <c r="C5" s="82" t="s">
        <v>76</v>
      </c>
      <c r="D5" s="82" t="s">
        <v>837</v>
      </c>
      <c r="E5" s="81" t="s">
        <v>25</v>
      </c>
      <c r="F5" s="80" t="s">
        <v>802</v>
      </c>
      <c r="G5" s="80" t="s">
        <v>836</v>
      </c>
      <c r="H5" s="80" t="s">
        <v>835</v>
      </c>
      <c r="I5" s="80" t="s">
        <v>834</v>
      </c>
      <c r="J5" s="80" t="s">
        <v>834</v>
      </c>
    </row>
    <row r="6" spans="1:10" ht="51.95" customHeight="1" x14ac:dyDescent="0.2">
      <c r="A6" s="80" t="s">
        <v>64</v>
      </c>
      <c r="B6" s="82" t="s">
        <v>23</v>
      </c>
      <c r="C6" s="82" t="s">
        <v>65</v>
      </c>
      <c r="D6" s="82" t="s">
        <v>833</v>
      </c>
      <c r="E6" s="81" t="s">
        <v>25</v>
      </c>
      <c r="F6" s="80" t="s">
        <v>832</v>
      </c>
      <c r="G6" s="80" t="s">
        <v>831</v>
      </c>
      <c r="H6" s="80" t="s">
        <v>830</v>
      </c>
      <c r="I6" s="80" t="s">
        <v>829</v>
      </c>
      <c r="J6" s="80" t="s">
        <v>828</v>
      </c>
    </row>
    <row r="7" spans="1:10" ht="24" customHeight="1" x14ac:dyDescent="0.2">
      <c r="A7" s="80" t="s">
        <v>89</v>
      </c>
      <c r="B7" s="82" t="s">
        <v>81</v>
      </c>
      <c r="C7" s="82" t="s">
        <v>87</v>
      </c>
      <c r="D7" s="82" t="s">
        <v>827</v>
      </c>
      <c r="E7" s="81" t="s">
        <v>90</v>
      </c>
      <c r="F7" s="80" t="s">
        <v>826</v>
      </c>
      <c r="G7" s="80" t="s">
        <v>825</v>
      </c>
      <c r="H7" s="80" t="s">
        <v>825</v>
      </c>
      <c r="I7" s="80" t="s">
        <v>824</v>
      </c>
      <c r="J7" s="80" t="s">
        <v>823</v>
      </c>
    </row>
    <row r="8" spans="1:10" ht="26.1" customHeight="1" x14ac:dyDescent="0.2">
      <c r="A8" s="80" t="s">
        <v>45</v>
      </c>
      <c r="B8" s="82" t="s">
        <v>23</v>
      </c>
      <c r="C8" s="82" t="s">
        <v>46</v>
      </c>
      <c r="D8" s="82" t="s">
        <v>822</v>
      </c>
      <c r="E8" s="81" t="s">
        <v>25</v>
      </c>
      <c r="F8" s="80" t="s">
        <v>821</v>
      </c>
      <c r="G8" s="80" t="s">
        <v>820</v>
      </c>
      <c r="H8" s="80" t="s">
        <v>819</v>
      </c>
      <c r="I8" s="80" t="s">
        <v>818</v>
      </c>
      <c r="J8" s="80" t="s">
        <v>817</v>
      </c>
    </row>
    <row r="9" spans="1:10" ht="51.95" customHeight="1" x14ac:dyDescent="0.2">
      <c r="A9" s="80" t="s">
        <v>67</v>
      </c>
      <c r="B9" s="82" t="s">
        <v>23</v>
      </c>
      <c r="C9" s="82" t="s">
        <v>68</v>
      </c>
      <c r="D9" s="82" t="s">
        <v>816</v>
      </c>
      <c r="E9" s="81" t="s">
        <v>25</v>
      </c>
      <c r="F9" s="80" t="s">
        <v>815</v>
      </c>
      <c r="G9" s="80" t="s">
        <v>814</v>
      </c>
      <c r="H9" s="80" t="s">
        <v>813</v>
      </c>
      <c r="I9" s="80" t="s">
        <v>812</v>
      </c>
      <c r="J9" s="80" t="s">
        <v>811</v>
      </c>
    </row>
    <row r="10" spans="1:10" ht="51.95" customHeight="1" x14ac:dyDescent="0.2">
      <c r="A10" s="80" t="s">
        <v>84</v>
      </c>
      <c r="B10" s="82" t="s">
        <v>23</v>
      </c>
      <c r="C10" s="82" t="s">
        <v>85</v>
      </c>
      <c r="D10" s="82" t="s">
        <v>775</v>
      </c>
      <c r="E10" s="81" t="s">
        <v>25</v>
      </c>
      <c r="F10" s="80" t="s">
        <v>774</v>
      </c>
      <c r="G10" s="80" t="s">
        <v>810</v>
      </c>
      <c r="H10" s="80" t="s">
        <v>809</v>
      </c>
      <c r="I10" s="80" t="s">
        <v>808</v>
      </c>
      <c r="J10" s="80" t="s">
        <v>807</v>
      </c>
    </row>
    <row r="11" spans="1:10" ht="39" customHeight="1" x14ac:dyDescent="0.2">
      <c r="A11" s="80" t="s">
        <v>70</v>
      </c>
      <c r="B11" s="82" t="s">
        <v>23</v>
      </c>
      <c r="C11" s="82" t="s">
        <v>71</v>
      </c>
      <c r="D11" s="82" t="s">
        <v>797</v>
      </c>
      <c r="E11" s="81" t="s">
        <v>50</v>
      </c>
      <c r="F11" s="80" t="s">
        <v>796</v>
      </c>
      <c r="G11" s="80" t="s">
        <v>806</v>
      </c>
      <c r="H11" s="80" t="s">
        <v>805</v>
      </c>
      <c r="I11" s="80" t="s">
        <v>804</v>
      </c>
      <c r="J11" s="80" t="s">
        <v>803</v>
      </c>
    </row>
    <row r="12" spans="1:10" ht="24" customHeight="1" x14ac:dyDescent="0.2">
      <c r="A12" s="80" t="s">
        <v>41</v>
      </c>
      <c r="B12" s="82" t="s">
        <v>42</v>
      </c>
      <c r="C12" s="82" t="s">
        <v>43</v>
      </c>
      <c r="D12" s="82" t="s">
        <v>791</v>
      </c>
      <c r="E12" s="81" t="s">
        <v>25</v>
      </c>
      <c r="F12" s="80" t="s">
        <v>802</v>
      </c>
      <c r="G12" s="80" t="s">
        <v>801</v>
      </c>
      <c r="H12" s="80" t="s">
        <v>800</v>
      </c>
      <c r="I12" s="80" t="s">
        <v>799</v>
      </c>
      <c r="J12" s="80" t="s">
        <v>798</v>
      </c>
    </row>
    <row r="13" spans="1:10" ht="39" customHeight="1" x14ac:dyDescent="0.2">
      <c r="A13" s="80" t="s">
        <v>48</v>
      </c>
      <c r="B13" s="82" t="s">
        <v>23</v>
      </c>
      <c r="C13" s="82" t="s">
        <v>49</v>
      </c>
      <c r="D13" s="82" t="s">
        <v>797</v>
      </c>
      <c r="E13" s="81" t="s">
        <v>50</v>
      </c>
      <c r="F13" s="80" t="s">
        <v>796</v>
      </c>
      <c r="G13" s="80" t="s">
        <v>795</v>
      </c>
      <c r="H13" s="80" t="s">
        <v>794</v>
      </c>
      <c r="I13" s="80" t="s">
        <v>793</v>
      </c>
      <c r="J13" s="80" t="s">
        <v>792</v>
      </c>
    </row>
    <row r="14" spans="1:10" ht="26.1" customHeight="1" x14ac:dyDescent="0.2">
      <c r="A14" s="80" t="s">
        <v>52</v>
      </c>
      <c r="B14" s="82" t="s">
        <v>42</v>
      </c>
      <c r="C14" s="82" t="s">
        <v>53</v>
      </c>
      <c r="D14" s="82" t="s">
        <v>791</v>
      </c>
      <c r="E14" s="81" t="s">
        <v>25</v>
      </c>
      <c r="F14" s="80" t="s">
        <v>790</v>
      </c>
      <c r="G14" s="80" t="s">
        <v>789</v>
      </c>
      <c r="H14" s="80" t="s">
        <v>788</v>
      </c>
      <c r="I14" s="80" t="s">
        <v>787</v>
      </c>
      <c r="J14" s="80" t="s">
        <v>786</v>
      </c>
    </row>
    <row r="15" spans="1:10" ht="26.1" customHeight="1" x14ac:dyDescent="0.2">
      <c r="A15" s="80" t="s">
        <v>59</v>
      </c>
      <c r="B15" s="82" t="s">
        <v>32</v>
      </c>
      <c r="C15" s="82" t="s">
        <v>60</v>
      </c>
      <c r="D15" s="82" t="s">
        <v>785</v>
      </c>
      <c r="E15" s="81" t="s">
        <v>57</v>
      </c>
      <c r="F15" s="80" t="s">
        <v>762</v>
      </c>
      <c r="G15" s="80" t="s">
        <v>784</v>
      </c>
      <c r="H15" s="80" t="s">
        <v>783</v>
      </c>
      <c r="I15" s="80" t="s">
        <v>782</v>
      </c>
      <c r="J15" s="80" t="s">
        <v>781</v>
      </c>
    </row>
    <row r="16" spans="1:10" ht="65.099999999999994" customHeight="1" x14ac:dyDescent="0.2">
      <c r="A16" s="80" t="s">
        <v>27</v>
      </c>
      <c r="B16" s="82" t="s">
        <v>23</v>
      </c>
      <c r="C16" s="82" t="s">
        <v>28</v>
      </c>
      <c r="D16" s="82" t="s">
        <v>780</v>
      </c>
      <c r="E16" s="81" t="s">
        <v>29</v>
      </c>
      <c r="F16" s="80" t="s">
        <v>779</v>
      </c>
      <c r="G16" s="80" t="s">
        <v>778</v>
      </c>
      <c r="H16" s="80" t="s">
        <v>777</v>
      </c>
      <c r="I16" s="80" t="s">
        <v>771</v>
      </c>
      <c r="J16" s="80" t="s">
        <v>776</v>
      </c>
    </row>
    <row r="17" spans="1:10" ht="39" customHeight="1" x14ac:dyDescent="0.2">
      <c r="A17" s="80" t="s">
        <v>80</v>
      </c>
      <c r="B17" s="82" t="s">
        <v>81</v>
      </c>
      <c r="C17" s="82" t="s">
        <v>82</v>
      </c>
      <c r="D17" s="82" t="s">
        <v>775</v>
      </c>
      <c r="E17" s="81" t="s">
        <v>25</v>
      </c>
      <c r="F17" s="80" t="s">
        <v>774</v>
      </c>
      <c r="G17" s="80" t="s">
        <v>773</v>
      </c>
      <c r="H17" s="80" t="s">
        <v>772</v>
      </c>
      <c r="I17" s="80" t="s">
        <v>771</v>
      </c>
      <c r="J17" s="80" t="s">
        <v>770</v>
      </c>
    </row>
    <row r="18" spans="1:10" ht="39" customHeight="1" x14ac:dyDescent="0.2">
      <c r="A18" s="80" t="s">
        <v>22</v>
      </c>
      <c r="B18" s="82" t="s">
        <v>23</v>
      </c>
      <c r="C18" s="82" t="s">
        <v>24</v>
      </c>
      <c r="D18" s="82" t="s">
        <v>769</v>
      </c>
      <c r="E18" s="81" t="s">
        <v>25</v>
      </c>
      <c r="F18" s="80" t="s">
        <v>768</v>
      </c>
      <c r="G18" s="80" t="s">
        <v>767</v>
      </c>
      <c r="H18" s="80" t="s">
        <v>766</v>
      </c>
      <c r="I18" s="80" t="s">
        <v>765</v>
      </c>
      <c r="J18" s="80" t="s">
        <v>764</v>
      </c>
    </row>
    <row r="19" spans="1:10" ht="51.95" customHeight="1" x14ac:dyDescent="0.2">
      <c r="A19" s="80" t="s">
        <v>55</v>
      </c>
      <c r="B19" s="82" t="s">
        <v>23</v>
      </c>
      <c r="C19" s="82" t="s">
        <v>56</v>
      </c>
      <c r="D19" s="82" t="s">
        <v>763</v>
      </c>
      <c r="E19" s="81" t="s">
        <v>57</v>
      </c>
      <c r="F19" s="80" t="s">
        <v>762</v>
      </c>
      <c r="G19" s="80" t="s">
        <v>761</v>
      </c>
      <c r="H19" s="80" t="s">
        <v>760</v>
      </c>
      <c r="I19" s="80" t="s">
        <v>759</v>
      </c>
      <c r="J19" s="80" t="s">
        <v>758</v>
      </c>
    </row>
    <row r="20" spans="1:10" ht="26.1" customHeight="1" x14ac:dyDescent="0.2">
      <c r="A20" s="80" t="s">
        <v>31</v>
      </c>
      <c r="B20" s="82" t="s">
        <v>32</v>
      </c>
      <c r="C20" s="82" t="s">
        <v>33</v>
      </c>
      <c r="D20" s="82" t="s">
        <v>756</v>
      </c>
      <c r="E20" s="81" t="s">
        <v>34</v>
      </c>
      <c r="F20" s="80" t="s">
        <v>755</v>
      </c>
      <c r="G20" s="80" t="s">
        <v>754</v>
      </c>
      <c r="H20" s="80" t="s">
        <v>753</v>
      </c>
      <c r="I20" s="80" t="s">
        <v>752</v>
      </c>
      <c r="J20" s="80" t="s">
        <v>757</v>
      </c>
    </row>
    <row r="21" spans="1:10" ht="26.1" customHeight="1" x14ac:dyDescent="0.2">
      <c r="A21" s="80" t="s">
        <v>36</v>
      </c>
      <c r="B21" s="82" t="s">
        <v>32</v>
      </c>
      <c r="C21" s="82" t="s">
        <v>37</v>
      </c>
      <c r="D21" s="82" t="s">
        <v>756</v>
      </c>
      <c r="E21" s="81" t="s">
        <v>34</v>
      </c>
      <c r="F21" s="80" t="s">
        <v>755</v>
      </c>
      <c r="G21" s="80" t="s">
        <v>754</v>
      </c>
      <c r="H21" s="80" t="s">
        <v>753</v>
      </c>
      <c r="I21" s="80" t="s">
        <v>752</v>
      </c>
      <c r="J21" s="80" t="s">
        <v>751</v>
      </c>
    </row>
    <row r="22" spans="1:10" x14ac:dyDescent="0.2">
      <c r="A22" s="49"/>
      <c r="B22" s="49"/>
      <c r="C22" s="49"/>
      <c r="D22" s="49"/>
      <c r="E22" s="49"/>
      <c r="F22" s="49"/>
      <c r="G22" s="49"/>
      <c r="H22" s="49"/>
      <c r="I22" s="49"/>
      <c r="J22" s="49"/>
    </row>
    <row r="23" spans="1:10" x14ac:dyDescent="0.2">
      <c r="A23" s="92"/>
      <c r="B23" s="92"/>
      <c r="C23" s="92"/>
      <c r="D23" s="48"/>
      <c r="E23" s="47"/>
      <c r="F23" s="97" t="s">
        <v>91</v>
      </c>
      <c r="G23" s="92"/>
      <c r="H23" s="93">
        <v>383823.99</v>
      </c>
      <c r="I23" s="92"/>
      <c r="J23" s="92"/>
    </row>
    <row r="24" spans="1:10" x14ac:dyDescent="0.2">
      <c r="A24" s="92"/>
      <c r="B24" s="92"/>
      <c r="C24" s="92"/>
      <c r="D24" s="48"/>
      <c r="E24" s="47"/>
      <c r="F24" s="97" t="s">
        <v>92</v>
      </c>
      <c r="G24" s="92"/>
      <c r="H24" s="93">
        <v>95905.1</v>
      </c>
      <c r="I24" s="92"/>
      <c r="J24" s="92"/>
    </row>
    <row r="25" spans="1:10" x14ac:dyDescent="0.2">
      <c r="A25" s="92"/>
      <c r="B25" s="92"/>
      <c r="C25" s="92"/>
      <c r="D25" s="48"/>
      <c r="E25" s="47"/>
      <c r="F25" s="97" t="s">
        <v>93</v>
      </c>
      <c r="G25" s="92"/>
      <c r="H25" s="93">
        <v>479729.09</v>
      </c>
      <c r="I25" s="92"/>
      <c r="J25" s="92"/>
    </row>
    <row r="26" spans="1:10" ht="60" customHeight="1" x14ac:dyDescent="0.2">
      <c r="A26" s="46"/>
      <c r="B26" s="46"/>
      <c r="C26" s="46"/>
      <c r="D26" s="46"/>
      <c r="E26" s="46"/>
      <c r="F26" s="46"/>
      <c r="G26" s="46"/>
      <c r="H26" s="46"/>
      <c r="I26" s="46"/>
      <c r="J26" s="46"/>
    </row>
    <row r="27" spans="1:10" ht="69.95" customHeight="1" x14ac:dyDescent="0.2">
      <c r="A27" s="94"/>
      <c r="B27" s="90"/>
      <c r="C27" s="90"/>
      <c r="D27" s="90"/>
      <c r="E27" s="90"/>
      <c r="F27" s="90"/>
      <c r="G27" s="90"/>
      <c r="H27" s="90"/>
      <c r="I27" s="90"/>
      <c r="J27" s="90"/>
    </row>
  </sheetData>
  <mergeCells count="15">
    <mergeCell ref="E1:G1"/>
    <mergeCell ref="H1:J1"/>
    <mergeCell ref="E2:G2"/>
    <mergeCell ref="H2:J2"/>
    <mergeCell ref="A3:J3"/>
    <mergeCell ref="A25:C25"/>
    <mergeCell ref="F25:G25"/>
    <mergeCell ref="H25:J25"/>
    <mergeCell ref="A27:J27"/>
    <mergeCell ref="A23:C23"/>
    <mergeCell ref="F23:G23"/>
    <mergeCell ref="H23:J23"/>
    <mergeCell ref="A24:C24"/>
    <mergeCell ref="F24:G24"/>
    <mergeCell ref="H24:J24"/>
  </mergeCells>
  <pageMargins left="0.51181102362204722" right="0.51181102362204722" top="0.98425196850393704" bottom="0.98425196850393704" header="0.51181102362204722" footer="0.51181102362204722"/>
  <pageSetup paperSize="9" scale="48" fitToHeight="0" orientation="portrait" r:id="rId1"/>
  <headerFooter>
    <oddHeader>&amp;L &amp;CUFERSA
CNPJ: 24.529.265/0001-40 &amp;R</oddHeader>
    <oddFooter xml:space="preserve">&amp;L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7"/>
  <sheetViews>
    <sheetView showOutlineSymbols="0" showWhiteSpace="0" workbookViewId="0">
      <selection activeCell="F20" sqref="F20"/>
    </sheetView>
  </sheetViews>
  <sheetFormatPr defaultRowHeight="14.25" x14ac:dyDescent="0.2"/>
  <cols>
    <col min="1" max="1" width="20" bestFit="1" customWidth="1"/>
    <col min="2" max="2" width="60" bestFit="1" customWidth="1"/>
    <col min="3" max="3" width="20" bestFit="1" customWidth="1"/>
    <col min="4" max="30" width="12" bestFit="1" customWidth="1"/>
  </cols>
  <sheetData>
    <row r="1" spans="1:7" ht="15" x14ac:dyDescent="0.2">
      <c r="A1" s="72"/>
      <c r="B1" s="72" t="s">
        <v>0</v>
      </c>
      <c r="C1" s="72" t="s">
        <v>1</v>
      </c>
      <c r="D1" s="96" t="s">
        <v>2</v>
      </c>
      <c r="E1" s="96"/>
      <c r="F1" s="96" t="s">
        <v>3</v>
      </c>
      <c r="G1" s="96"/>
    </row>
    <row r="2" spans="1:7" ht="95.1" customHeight="1" x14ac:dyDescent="0.2">
      <c r="A2" s="71"/>
      <c r="B2" s="71" t="s">
        <v>4</v>
      </c>
      <c r="C2" s="71" t="s">
        <v>5</v>
      </c>
      <c r="D2" s="97" t="s">
        <v>6</v>
      </c>
      <c r="E2" s="97"/>
      <c r="F2" s="97" t="s">
        <v>7</v>
      </c>
      <c r="G2" s="97"/>
    </row>
    <row r="3" spans="1:7" ht="15" x14ac:dyDescent="0.25">
      <c r="A3" s="95" t="s">
        <v>439</v>
      </c>
      <c r="B3" s="90"/>
      <c r="C3" s="90"/>
      <c r="D3" s="90"/>
      <c r="E3" s="90"/>
      <c r="F3" s="90"/>
      <c r="G3" s="90"/>
    </row>
    <row r="4" spans="1:7" ht="15" x14ac:dyDescent="0.2">
      <c r="A4" s="70" t="s">
        <v>9</v>
      </c>
      <c r="B4" s="70" t="s">
        <v>12</v>
      </c>
      <c r="C4" s="68" t="s">
        <v>438</v>
      </c>
      <c r="D4" s="68" t="s">
        <v>437</v>
      </c>
      <c r="E4" s="68" t="s">
        <v>436</v>
      </c>
      <c r="F4" s="68" t="s">
        <v>435</v>
      </c>
    </row>
    <row r="5" spans="1:7" ht="24" customHeight="1" thickBot="1" x14ac:dyDescent="0.25">
      <c r="A5" s="75" t="s">
        <v>19</v>
      </c>
      <c r="B5" s="75" t="s">
        <v>20</v>
      </c>
      <c r="C5" s="74" t="s">
        <v>434</v>
      </c>
      <c r="D5" s="73" t="s">
        <v>433</v>
      </c>
      <c r="E5" s="74" t="s">
        <v>425</v>
      </c>
      <c r="F5" s="73" t="s">
        <v>432</v>
      </c>
    </row>
    <row r="6" spans="1:7" ht="24" customHeight="1" thickTop="1" thickBot="1" x14ac:dyDescent="0.25">
      <c r="A6" s="75" t="s">
        <v>38</v>
      </c>
      <c r="B6" s="75" t="s">
        <v>39</v>
      </c>
      <c r="C6" s="74" t="s">
        <v>431</v>
      </c>
      <c r="D6" s="73" t="s">
        <v>429</v>
      </c>
      <c r="E6" s="73" t="s">
        <v>430</v>
      </c>
      <c r="F6" s="73" t="s">
        <v>429</v>
      </c>
    </row>
    <row r="7" spans="1:7" ht="24" customHeight="1" thickTop="1" thickBot="1" x14ac:dyDescent="0.25">
      <c r="A7" s="75" t="s">
        <v>61</v>
      </c>
      <c r="B7" s="75" t="s">
        <v>62</v>
      </c>
      <c r="C7" s="74" t="s">
        <v>428</v>
      </c>
      <c r="D7" s="73" t="s">
        <v>426</v>
      </c>
      <c r="E7" s="73" t="s">
        <v>427</v>
      </c>
      <c r="F7" s="73" t="s">
        <v>426</v>
      </c>
    </row>
    <row r="8" spans="1:7" ht="24" customHeight="1" thickTop="1" thickBot="1" x14ac:dyDescent="0.25">
      <c r="A8" s="75" t="s">
        <v>72</v>
      </c>
      <c r="B8" s="75" t="s">
        <v>73</v>
      </c>
      <c r="C8" s="74" t="s">
        <v>447</v>
      </c>
      <c r="D8" s="73" t="s">
        <v>424</v>
      </c>
      <c r="E8" s="73" t="s">
        <v>446</v>
      </c>
      <c r="F8" s="73" t="s">
        <v>424</v>
      </c>
    </row>
    <row r="9" spans="1:7" ht="24" customHeight="1" thickTop="1" thickBot="1" x14ac:dyDescent="0.25">
      <c r="A9" s="75" t="s">
        <v>77</v>
      </c>
      <c r="B9" s="75" t="s">
        <v>78</v>
      </c>
      <c r="C9" s="74" t="s">
        <v>423</v>
      </c>
      <c r="D9" s="73" t="s">
        <v>422</v>
      </c>
      <c r="E9" s="73" t="s">
        <v>422</v>
      </c>
      <c r="F9" s="73" t="s">
        <v>421</v>
      </c>
    </row>
    <row r="10" spans="1:7" ht="24" customHeight="1" thickTop="1" thickBot="1" x14ac:dyDescent="0.25">
      <c r="A10" s="75" t="s">
        <v>86</v>
      </c>
      <c r="B10" s="75" t="s">
        <v>87</v>
      </c>
      <c r="C10" s="74" t="s">
        <v>420</v>
      </c>
      <c r="D10" s="73" t="s">
        <v>419</v>
      </c>
      <c r="E10" s="73" t="s">
        <v>418</v>
      </c>
      <c r="F10" s="73" t="s">
        <v>418</v>
      </c>
    </row>
    <row r="11" spans="1:7" ht="15" thickTop="1" x14ac:dyDescent="0.2">
      <c r="A11" s="97" t="s">
        <v>417</v>
      </c>
      <c r="B11" s="97"/>
      <c r="C11" s="71"/>
      <c r="D11" s="47" t="s">
        <v>411</v>
      </c>
      <c r="E11" s="47" t="s">
        <v>445</v>
      </c>
      <c r="F11" s="47" t="s">
        <v>416</v>
      </c>
    </row>
    <row r="12" spans="1:7" x14ac:dyDescent="0.2">
      <c r="A12" s="97" t="s">
        <v>415</v>
      </c>
      <c r="B12" s="97"/>
      <c r="C12" s="71"/>
      <c r="D12" s="47" t="s">
        <v>414</v>
      </c>
      <c r="E12" s="47" t="s">
        <v>444</v>
      </c>
      <c r="F12" s="47" t="s">
        <v>413</v>
      </c>
    </row>
    <row r="13" spans="1:7" x14ac:dyDescent="0.2">
      <c r="A13" s="97" t="s">
        <v>412</v>
      </c>
      <c r="B13" s="97"/>
      <c r="C13" s="71"/>
      <c r="D13" s="47" t="s">
        <v>411</v>
      </c>
      <c r="E13" s="47" t="s">
        <v>443</v>
      </c>
      <c r="F13" s="47" t="s">
        <v>442</v>
      </c>
    </row>
    <row r="14" spans="1:7" x14ac:dyDescent="0.2">
      <c r="A14" s="97" t="s">
        <v>410</v>
      </c>
      <c r="B14" s="97"/>
      <c r="C14" s="71"/>
      <c r="D14" s="47" t="s">
        <v>409</v>
      </c>
      <c r="E14" s="47" t="s">
        <v>441</v>
      </c>
      <c r="F14" s="47" t="s">
        <v>440</v>
      </c>
    </row>
    <row r="15" spans="1:7" x14ac:dyDescent="0.2">
      <c r="A15" s="49"/>
      <c r="B15" s="49"/>
      <c r="C15" s="49"/>
      <c r="D15" s="49"/>
      <c r="E15" s="49"/>
      <c r="F15" s="49"/>
      <c r="G15" s="49"/>
    </row>
    <row r="16" spans="1:7" ht="60" customHeight="1" x14ac:dyDescent="0.2">
      <c r="A16" s="46"/>
      <c r="B16" s="46"/>
      <c r="C16" s="46"/>
      <c r="D16" s="46"/>
      <c r="E16" s="46"/>
      <c r="F16" s="46"/>
      <c r="G16" s="46"/>
    </row>
    <row r="17" spans="1:7" ht="69.95" customHeight="1" x14ac:dyDescent="0.2">
      <c r="A17" s="94"/>
      <c r="B17" s="90"/>
      <c r="C17" s="90"/>
      <c r="D17" s="90"/>
      <c r="E17" s="90"/>
      <c r="F17" s="90"/>
      <c r="G17" s="90"/>
    </row>
  </sheetData>
  <mergeCells count="10">
    <mergeCell ref="A11:B11"/>
    <mergeCell ref="A12:B12"/>
    <mergeCell ref="A13:B13"/>
    <mergeCell ref="A14:B14"/>
    <mergeCell ref="A17:G17"/>
    <mergeCell ref="D1:E1"/>
    <mergeCell ref="F1:G1"/>
    <mergeCell ref="D2:E2"/>
    <mergeCell ref="F2:G2"/>
    <mergeCell ref="A3:G3"/>
  </mergeCells>
  <pageMargins left="0.51181102362204722" right="0.51181102362204722" top="0.98425196850393704" bottom="0.98425196850393704" header="0.51181102362204722" footer="0.51181102362204722"/>
  <pageSetup paperSize="8" orientation="landscape" r:id="rId1"/>
  <headerFooter>
    <oddHeader>&amp;L &amp;CUFERSA
CNPJ: 24.529.265/0001-40 &amp;R</oddHeader>
    <oddFooter xml:space="preserve">&amp;L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Orçamento Sintético</vt:lpstr>
      <vt:lpstr>Composições</vt:lpstr>
      <vt:lpstr>Memória de Cálculo</vt:lpstr>
      <vt:lpstr>Curva ABC de Insumos</vt:lpstr>
      <vt:lpstr>Curva ABC de Serviços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Marinaldo</cp:lastModifiedBy>
  <cp:revision>0</cp:revision>
  <cp:lastPrinted>2024-09-19T13:17:22Z</cp:lastPrinted>
  <dcterms:created xsi:type="dcterms:W3CDTF">2024-09-19T13:15:59Z</dcterms:created>
  <dcterms:modified xsi:type="dcterms:W3CDTF">2024-09-20T11:56:12Z</dcterms:modified>
</cp:coreProperties>
</file>