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3"/>
  </bookViews>
  <sheets>
    <sheet name="Posto de Trabalho - Mossoró" sheetId="1" r:id="rId1"/>
    <sheet name="Posto de Trabalho - Demais" sheetId="2" r:id="rId2"/>
    <sheet name="RESUMO" sheetId="4" r:id="rId3"/>
    <sheet name="PROPOSTA DE PREÇOS" sheetId="12" r:id="rId4"/>
  </sheets>
  <definedNames>
    <definedName name="Area_2">#REF!</definedName>
    <definedName name="_xlnm.Print_Area" localSheetId="3">'PROPOSTA DE PREÇOS'!$A$1:$K$25</definedName>
    <definedName name="aREA1">#REF!</definedName>
    <definedName name="area2">#REF!</definedName>
    <definedName name="Area3">#REF!</definedName>
    <definedName name="Area4">#REF!</definedName>
    <definedName name="Excel_BuiltIn_Print_Area">#REF!</definedName>
    <definedName name="Excel_BuiltIn_Print_Area_1">#REF!</definedName>
    <definedName name="Excel_BuiltIn_Print_Area_2">#REF!</definedName>
    <definedName name="Excel_um">#REF!</definedName>
    <definedName name="Pintor">#REF!</definedName>
    <definedName name="Pintor1">#REF!</definedName>
    <definedName name="um">#REF!</definedName>
  </definedNames>
  <calcPr calcId="145621"/>
  <extLst>
    <ext uri="GoogleSheetsCustomDataVersion1">
      <go:sheetsCustomData xmlns:go="http://customooxmlschemas.google.com/" r:id="rId8" roundtripDataSignature="AMtx7miyvy3k2TvRPKhPPuvFZxHNHS5H7w=="/>
    </ext>
  </extLst>
</workbook>
</file>

<file path=xl/calcChain.xml><?xml version="1.0" encoding="utf-8"?>
<calcChain xmlns="http://schemas.openxmlformats.org/spreadsheetml/2006/main">
  <c r="I125" i="2" l="1"/>
  <c r="I125" i="1"/>
  <c r="F4" i="4"/>
  <c r="D4" i="4"/>
  <c r="C4" i="4"/>
  <c r="F3" i="4"/>
  <c r="D3" i="4"/>
  <c r="C3" i="4"/>
  <c r="I157" i="2"/>
  <c r="H147" i="2"/>
  <c r="B147" i="2"/>
  <c r="I119" i="2"/>
  <c r="I139" i="2" s="1"/>
  <c r="I98" i="2"/>
  <c r="I96" i="2"/>
  <c r="I95" i="2"/>
  <c r="I99" i="2" s="1"/>
  <c r="I94" i="2"/>
  <c r="I85" i="2"/>
  <c r="I86" i="2" s="1"/>
  <c r="I83" i="2"/>
  <c r="I82" i="2"/>
  <c r="H65" i="2"/>
  <c r="I64" i="2"/>
  <c r="H63" i="2"/>
  <c r="I62" i="2"/>
  <c r="I63" i="2" s="1"/>
  <c r="I70" i="2" s="1"/>
  <c r="I77" i="2" s="1"/>
  <c r="I58" i="2"/>
  <c r="I45" i="2"/>
  <c r="I43" i="2"/>
  <c r="I35" i="2"/>
  <c r="I34" i="2"/>
  <c r="G34" i="2"/>
  <c r="I33" i="2"/>
  <c r="I32" i="2"/>
  <c r="I38" i="2" s="1"/>
  <c r="K31" i="2"/>
  <c r="I157" i="1"/>
  <c r="H147" i="1"/>
  <c r="B147" i="1"/>
  <c r="I119" i="1"/>
  <c r="I139" i="1" s="1"/>
  <c r="I98" i="1"/>
  <c r="I96" i="1"/>
  <c r="I95" i="1"/>
  <c r="I94" i="1"/>
  <c r="I99" i="1" s="1"/>
  <c r="I86" i="1"/>
  <c r="I85" i="1"/>
  <c r="I82" i="1"/>
  <c r="H65" i="1"/>
  <c r="I64" i="1"/>
  <c r="H63" i="1"/>
  <c r="I62" i="1" s="1"/>
  <c r="I63" i="1" s="1"/>
  <c r="I70" i="1" s="1"/>
  <c r="I77" i="1" s="1"/>
  <c r="I58" i="1"/>
  <c r="I43" i="1"/>
  <c r="I45" i="1" s="1"/>
  <c r="I35" i="1"/>
  <c r="I34" i="1"/>
  <c r="G34" i="1"/>
  <c r="I33" i="1"/>
  <c r="I32" i="1"/>
  <c r="K31" i="1"/>
  <c r="I38" i="1" l="1"/>
  <c r="J85" i="1" s="1"/>
  <c r="J103" i="1"/>
  <c r="I104" i="1" s="1"/>
  <c r="I110" i="1" s="1"/>
  <c r="J45" i="2"/>
  <c r="J86" i="2"/>
  <c r="J97" i="2"/>
  <c r="J85" i="2"/>
  <c r="J56" i="2"/>
  <c r="J52" i="2"/>
  <c r="J96" i="2"/>
  <c r="J94" i="2"/>
  <c r="J87" i="2"/>
  <c r="J82" i="2"/>
  <c r="J55" i="2"/>
  <c r="J51" i="2"/>
  <c r="I135" i="2"/>
  <c r="J98" i="2"/>
  <c r="J84" i="2"/>
  <c r="J54" i="2"/>
  <c r="J50" i="2"/>
  <c r="J44" i="2"/>
  <c r="J93" i="2"/>
  <c r="J57" i="2"/>
  <c r="J53" i="2"/>
  <c r="J43" i="2"/>
  <c r="J83" i="2"/>
  <c r="I83" i="1"/>
  <c r="J95" i="2"/>
  <c r="J103" i="2"/>
  <c r="I104" i="2" s="1"/>
  <c r="I110" i="2" s="1"/>
  <c r="J86" i="1" l="1"/>
  <c r="J50" i="1"/>
  <c r="J87" i="1"/>
  <c r="J94" i="1"/>
  <c r="J43" i="1"/>
  <c r="J52" i="1"/>
  <c r="J84" i="1"/>
  <c r="J44" i="1"/>
  <c r="J82" i="1"/>
  <c r="J83" i="1"/>
  <c r="J54" i="1"/>
  <c r="J95" i="1"/>
  <c r="J53" i="1"/>
  <c r="J56" i="1"/>
  <c r="I135" i="1"/>
  <c r="J51" i="1"/>
  <c r="J96" i="1"/>
  <c r="J98" i="1"/>
  <c r="J93" i="1"/>
  <c r="J97" i="1"/>
  <c r="J57" i="1"/>
  <c r="J55" i="1"/>
  <c r="J45" i="1"/>
  <c r="I46" i="2"/>
  <c r="I75" i="2" s="1"/>
  <c r="J58" i="1"/>
  <c r="I76" i="1" s="1"/>
  <c r="J58" i="2"/>
  <c r="I76" i="2" s="1"/>
  <c r="J99" i="1"/>
  <c r="I109" i="1" s="1"/>
  <c r="I111" i="1" s="1"/>
  <c r="I138" i="1" s="1"/>
  <c r="J99" i="2"/>
  <c r="I109" i="2" s="1"/>
  <c r="I111" i="2" s="1"/>
  <c r="I138" i="2" s="1"/>
  <c r="I88" i="2"/>
  <c r="I137" i="2" s="1"/>
  <c r="I88" i="1" l="1"/>
  <c r="I137" i="1" s="1"/>
  <c r="I46" i="1"/>
  <c r="I75" i="1" s="1"/>
  <c r="I78" i="1" s="1"/>
  <c r="I136" i="1" s="1"/>
  <c r="I140" i="1" s="1"/>
  <c r="J123" i="1" s="1"/>
  <c r="I78" i="2"/>
  <c r="I136" i="2" s="1"/>
  <c r="I140" i="2" s="1"/>
  <c r="J123" i="2" s="1"/>
  <c r="J124" i="1" l="1"/>
  <c r="J129" i="1" s="1"/>
  <c r="J124" i="2"/>
  <c r="J127" i="1" l="1"/>
  <c r="J128" i="1"/>
  <c r="J127" i="2"/>
  <c r="J128" i="2"/>
  <c r="J126" i="2"/>
  <c r="J129" i="2"/>
  <c r="J126" i="1"/>
  <c r="J130" i="1" s="1"/>
  <c r="I141" i="1" s="1"/>
  <c r="I142" i="1" s="1"/>
  <c r="D147" i="1" s="1"/>
  <c r="F147" i="1" s="1"/>
  <c r="J130" i="2" l="1"/>
  <c r="I141" i="2" s="1"/>
  <c r="I142" i="2" s="1"/>
  <c r="D147" i="2" s="1"/>
  <c r="F147" i="2" s="1"/>
  <c r="E4" i="4" s="1"/>
  <c r="G4" i="4" s="1"/>
  <c r="I147" i="1"/>
  <c r="I148" i="1" s="1"/>
  <c r="I150" i="1" s="1"/>
  <c r="I156" i="1" s="1"/>
  <c r="I158" i="1" s="1"/>
  <c r="E3" i="4"/>
  <c r="G3" i="4" s="1"/>
  <c r="I147" i="2" l="1"/>
  <c r="I148" i="2" s="1"/>
  <c r="I150" i="2" s="1"/>
  <c r="I156" i="2" s="1"/>
  <c r="I158" i="2" s="1"/>
  <c r="G5" i="4"/>
  <c r="F7" i="12" s="1"/>
  <c r="H7" i="12" s="1"/>
  <c r="I3" i="4"/>
  <c r="H3" i="4"/>
  <c r="H4" i="4"/>
  <c r="I4" i="4"/>
  <c r="H5" i="4" l="1"/>
  <c r="I5" i="4"/>
</calcChain>
</file>

<file path=xl/comments1.xml><?xml version="1.0" encoding="utf-8"?>
<comments xmlns="http://schemas.openxmlformats.org/spreadsheetml/2006/main">
  <authors>
    <author/>
  </authors>
  <commentList>
    <comment ref="I25" authorId="0">
      <text>
        <r>
          <rPr>
            <sz val="11"/>
            <color rgb="FF000000"/>
            <rFont val="Calibri"/>
            <family val="2"/>
            <scheme val="minor"/>
          </rPr>
          <t>======
ID#AAAAdqhf0xQ
UFERSA    (2022-08-24 11:46:57)
Grupo IV  da CCT - Atividades similares</t>
        </r>
      </text>
    </comment>
    <comment ref="M34" authorId="0">
      <text>
        <r>
          <rPr>
            <sz val="11"/>
            <color rgb="FF000000"/>
            <rFont val="Calibri"/>
            <family val="2"/>
            <scheme val="minor"/>
          </rPr>
          <t>======
ID#AAAAdqhf0xA
UFERSA    (2022-08-24 11:46:57)
220 horas mensais, conforme TST;
7 horas trabalhadas entre 22h e 5h do dia seguinte;
15,2 dias trabalhados por mês.
Referência: Referencial Técnico de Custos 3ª Edição do Audin-MPU.</t>
        </r>
      </text>
    </comment>
    <comment ref="M35" authorId="0">
      <text>
        <r>
          <rPr>
            <sz val="11"/>
            <color rgb="FF000000"/>
            <rFont val="Calibri"/>
            <family val="2"/>
            <scheme val="minor"/>
          </rPr>
          <t>======
ID#AAAAdqhf0wo
UFERSA    (2022-08-24 11:46:57)
Para os casos em que a hora noturna adicional não houver sido contemplada no cálculo do Adicional Noturno. Deve-se calcular a parte conforme Súmula 91 do TST.
Referência: Referencial Técnico de Custos 3ª Edição do Audin-MPU.</t>
        </r>
      </text>
    </comment>
    <comment ref="C36" authorId="0">
      <text>
        <r>
          <rPr>
            <sz val="11"/>
            <color rgb="FF000000"/>
            <rFont val="Calibri"/>
            <family val="2"/>
            <scheme val="minor"/>
          </rPr>
          <t>======
ID#AAAAdqhf0ws
UFERSA    (2022-08-24 11:46:57)
Para jornada de 12x36 horas não será devido este adicional, conforme §1º do art. 59-A da CLT.</t>
        </r>
      </text>
    </comment>
    <comment ref="C44" authorId="0">
      <text>
        <r>
          <rPr>
            <sz val="11"/>
            <color rgb="FF000000"/>
            <rFont val="Calibri"/>
            <family val="2"/>
            <scheme val="minor"/>
          </rPr>
          <t>======
ID#AAAAdqhf0w8
UFERSA    (2022-08-24 11:46:57)
No nosso modelo de Planilha a Férias está sendo calculada no item (4.1 A) sendo tratada como Custo Renovável. Portanto, não se deve excluí-la na ocorrência do evento, utilizando a Conta Vinculada.</t>
        </r>
      </text>
    </comment>
    <comment ref="I44" authorId="0">
      <text>
        <r>
          <rPr>
            <sz val="11"/>
            <color rgb="FF000000"/>
            <rFont val="Calibri"/>
            <family val="2"/>
            <scheme val="minor"/>
          </rPr>
          <t>======
ID#AAAAdqhf0wg
UFERSA    (2022-08-24 11:46:57)
CONTA VINCULADA:
(2.1 B) Adicional de Férias: (1 salário/3) x (1/11 meses) = 0,0303 = 3,03% ≅ 3,025% + 
(4.1 A) Férias no módulo: 1 salário x (1/11) = 0,09090 = 9,09% ≅ 9,075%
= 12,10 
A retenção para a conta vinculada para 13º Salário é 8,33% e para Férias+Adicional de Férias é 12,10%, segundo o Anexo XII da IN 5/2017 SEGES.</t>
        </r>
      </text>
    </comment>
    <comment ref="I52" authorId="0">
      <text>
        <r>
          <rPr>
            <sz val="11"/>
            <color rgb="FF000000"/>
            <rFont val="Calibri"/>
            <family val="2"/>
            <scheme val="minor"/>
          </rPr>
          <t>======
ID#AAAAdqhf0xM
UFERSA    (2022-08-24 11:46:57)
Comprovar pela GFIP!</t>
        </r>
      </text>
    </comment>
    <comment ref="C62" authorId="0">
      <text>
        <r>
          <rPr>
            <sz val="11"/>
            <color rgb="FF000000"/>
            <rFont val="Calibri"/>
            <family val="2"/>
            <scheme val="minor"/>
          </rPr>
          <t>======
ID#AAAAdqhf0xU
UFERSA    (2022-08-24 11:46:57)
Cláusula 16º</t>
        </r>
      </text>
    </comment>
    <comment ref="C66" authorId="0">
      <text>
        <r>
          <rPr>
            <sz val="11"/>
            <color rgb="FF000000"/>
            <rFont val="Calibri"/>
            <family val="2"/>
            <scheme val="minor"/>
          </rPr>
          <t>======
ID#AAAAdqhf0ww
UFERSA    (2022-08-24 11:46:57)
Cláusula 17º - Cotação de Mercado. (Utilização de valor da planilha anterior)</t>
        </r>
      </text>
    </comment>
    <comment ref="M82" authorId="0">
      <text>
        <r>
          <rPr>
            <sz val="11"/>
            <color rgb="FF000000"/>
            <rFont val="Calibri"/>
            <family val="2"/>
            <scheme val="minor"/>
          </rPr>
          <t>======
ID#AAAAdqhf0xY
UFERSA    (2022-08-24 11:46:57)
Estatística padrão é oriunda de estudo do STF (fls. 187/199 – volume IV), que aponta 5,55%.
ATENTAR AS ESTATÍSTICAS PARA VIGILÂNCIA E LIMPEZA! OU UTILIZAR A DO REFERENCIAL DA Audin-MPU.</t>
        </r>
      </text>
    </comment>
    <comment ref="C93" authorId="0">
      <text>
        <r>
          <rPr>
            <sz val="11"/>
            <color rgb="FF000000"/>
            <rFont val="Calibri"/>
            <family val="2"/>
            <scheme val="minor"/>
          </rPr>
          <t>======
ID#AAAAdqhf0w0
UFERSA    (2022-08-24 11:46:57)
Deve-se calcular as Férias aqui no primeiro período de 12 meses e nos demais períodos.</t>
        </r>
      </text>
    </comment>
    <comment ref="M94" authorId="0">
      <text>
        <r>
          <rPr>
            <sz val="11"/>
            <color rgb="FF000000"/>
            <rFont val="Calibri"/>
            <family val="2"/>
            <scheme val="minor"/>
          </rPr>
          <t>======
ID#AAAAdqhf0w4
UFERSA    (2022-08-24 11:46:57)
Fundamentação: art. 473 da CLT e Acórdão TCU 6771/2009</t>
        </r>
      </text>
    </comment>
    <comment ref="M95" authorId="0">
      <text>
        <r>
          <rPr>
            <sz val="11"/>
            <color rgb="FF000000"/>
            <rFont val="Calibri"/>
            <family val="2"/>
            <scheme val="minor"/>
          </rPr>
          <t>======
ID#AAAAdqhf0xI
UFERSA    (2022-08-24 11:46:57)
Fundamentação: art. 7º, inciso XIX, da Constituição Federal.</t>
        </r>
      </text>
    </comment>
    <comment ref="M96" authorId="0">
      <text>
        <r>
          <rPr>
            <sz val="11"/>
            <color rgb="FF000000"/>
            <rFont val="Calibri"/>
            <family val="2"/>
            <scheme val="minor"/>
          </rPr>
          <t>======
ID#AAAAdqhf0wk
UFERSA    (2022-08-24 11:46:57)
Fundamentação: arts. 19 a 23 da Lei 8.213/91; Lei nº 6.367/76 e art. 473 da CLT</t>
        </r>
      </text>
    </comment>
    <comment ref="C97" authorId="0">
      <text>
        <r>
          <rPr>
            <sz val="11"/>
            <color rgb="FF000000"/>
            <rFont val="Calibri"/>
            <family val="2"/>
            <scheme val="minor"/>
          </rPr>
          <t>======
ID#AAAAdqhf0xE
UFERSA    (2022-08-24 11:46:57)
Encargos correspondentes ao período do afastamento não cobertos pela Previdência Social no Afastamento Maternidade, tais como: férias proporcionais, encargos previdenciários, FGTS, e outros.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3H72rTymMjNFGtvsO2R3WzVQtog=="/>
    </ext>
  </extLst>
</comments>
</file>

<file path=xl/sharedStrings.xml><?xml version="1.0" encoding="utf-8"?>
<sst xmlns="http://schemas.openxmlformats.org/spreadsheetml/2006/main" count="693" uniqueCount="266">
  <si>
    <t>PLANILHA DE CUSTOS E FORMAÇÕES DE PREÇOS - UFERSA</t>
  </si>
  <si>
    <t xml:space="preserve">Processo nº: </t>
  </si>
  <si>
    <t xml:space="preserve">Licitação nº: </t>
  </si>
  <si>
    <t>Pregão nº XXXX/20XX</t>
  </si>
  <si>
    <t>Data do Pregão:</t>
  </si>
  <si>
    <t>DD/MM/AAAA</t>
  </si>
  <si>
    <t>Horário:</t>
  </si>
  <si>
    <t>XX:XX hrs</t>
  </si>
  <si>
    <t>DISCRIMINAÇÃO DOS SERVIÇOS (DADOS REFERENTES À CONTRATAÇÃO)</t>
  </si>
  <si>
    <t>INFORMAÇÕES E DADOS PARA CÁLCULO</t>
  </si>
  <si>
    <t>A</t>
  </si>
  <si>
    <t>Data de apresentação da proposta (dia/mês/ano)</t>
  </si>
  <si>
    <t>Informar a Data da Apresentação da Proposta</t>
  </si>
  <si>
    <t>B</t>
  </si>
  <si>
    <t>Município/ UF</t>
  </si>
  <si>
    <t>Informar o Município e UF</t>
  </si>
  <si>
    <t>C</t>
  </si>
  <si>
    <t>Ano Acordo, Convenção ou Sentença Normativa em Dissídio Coletivo</t>
  </si>
  <si>
    <t>CCT RN000038//2022</t>
  </si>
  <si>
    <t>Informar qual CCT Base e Ano</t>
  </si>
  <si>
    <t>D</t>
  </si>
  <si>
    <t>Nº de meses de execução contratual</t>
  </si>
  <si>
    <t>Informar Nº de Meses da Execução Contratual de Acordo com o Termo de Referência</t>
  </si>
  <si>
    <t>IDENTIFICAÇÃO DO SERVIÇO</t>
  </si>
  <si>
    <t>Unidade de medida</t>
  </si>
  <si>
    <t>Posto de Serviço</t>
  </si>
  <si>
    <t>Informar a Unidade de Medida de Acordo com o Termo de Referência</t>
  </si>
  <si>
    <t>Quantidade total a contratar (em função da unidade de medida):</t>
  </si>
  <si>
    <t>Informar a Quantidade a Contratar de Acordo com o Termo de Referência</t>
  </si>
  <si>
    <t>Cargo:</t>
  </si>
  <si>
    <t>INTERPRETE DE LIBRAS - MOSSORÓ</t>
  </si>
  <si>
    <t>Informar o Cargo a ser Preenchido</t>
  </si>
  <si>
    <t>MÃO-DE-OBRA</t>
  </si>
  <si>
    <t>MÃO-DE-OBRA VINCULADA À EXECUÇÃO CONTRATUAL</t>
  </si>
  <si>
    <t>Dados complementares para composição dos custos referente à mão-de-obra</t>
  </si>
  <si>
    <t>Tipo do serviço</t>
  </si>
  <si>
    <t>Continuado</t>
  </si>
  <si>
    <t>Informar o Tipo de Serviço</t>
  </si>
  <si>
    <t>Classificação Brasileira de Ocupações (CBO)</t>
  </si>
  <si>
    <t>Informar o CBO da Ocupação</t>
  </si>
  <si>
    <t>Salário Normativo da Categoria Profissional</t>
  </si>
  <si>
    <t>Informar o Salário Normativo contido na CCT</t>
  </si>
  <si>
    <t xml:space="preserve">Categoria profissional </t>
  </si>
  <si>
    <t>Informar a Categoria Profissional</t>
  </si>
  <si>
    <t>Data base da categoria</t>
  </si>
  <si>
    <t>01º de Janeiro</t>
  </si>
  <si>
    <t>Informar a Data Base da Categoria</t>
  </si>
  <si>
    <t>MÓDULO 01: COMPOSIÇÃO DA REMUNERAÇÃO</t>
  </si>
  <si>
    <t>Composição da remuneração</t>
  </si>
  <si>
    <t>Valor (R$)</t>
  </si>
  <si>
    <t>Salário base</t>
  </si>
  <si>
    <t>Salário Base contido na CCT ou qualquer outro valor acima deste</t>
  </si>
  <si>
    <t>Adicional de periculosidade</t>
  </si>
  <si>
    <t>Sim/Não</t>
  </si>
  <si>
    <t>N</t>
  </si>
  <si>
    <t>Cálculo = Se Houver Adicional - Marcar S (Campo F32) para o cálculo Salario Base (Campo I31) * H32 ser gerado no Campo I32</t>
  </si>
  <si>
    <t>Adicional de insalubridade</t>
  </si>
  <si>
    <t>Cálculo = Se Houver Adicional - Marcar S (Campo F33) para o cálculo Salario Mínimo ou Regional (campo G33) x Percentual de 10%, 20% ou 40% dependendo do grau de insalubridade (campo H33) ser gerado no Campo I33</t>
  </si>
  <si>
    <t>Adicional noturno</t>
  </si>
  <si>
    <t>Cálculo = Se Houver Adicional - Marcar S (Campo F34) para o cálculo Salário Base mais adicionais que compoem a remuneração / 220h x 7 x 15,2 x percentual do Adicional Noturno (H34) a ser gerado no Campo I34</t>
  </si>
  <si>
    <t>E</t>
  </si>
  <si>
    <t xml:space="preserve">Hora noturna adicional - ou hora noturna reduzida </t>
  </si>
  <si>
    <t>Cálculo = Se Houver Adicional - Marcar S (Campo H35) para o cálculo Salário Base mais adicionais que compõem a remuneração / 220h x 7 x 15,2 x percentual do Adicional Noturno (H34) * 0,1429 a ser gerado no Campo I35</t>
  </si>
  <si>
    <t>F</t>
  </si>
  <si>
    <t>Adicional de hora extra no feriado</t>
  </si>
  <si>
    <t>G</t>
  </si>
  <si>
    <t>Outros (especificar)</t>
  </si>
  <si>
    <t>TOTAL DA REMUNERAÇÃO</t>
  </si>
  <si>
    <t>Soma dos Itens A a G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</si>
  <si>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</si>
  <si>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</si>
  <si>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</si>
  <si>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</si>
  <si>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</si>
  <si>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</si>
  <si>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t>Cálculo = 1/12 (Campo I43) x Total da Remuneração (Campo I38)</t>
  </si>
  <si>
    <t>Adicional de Férias</t>
  </si>
  <si>
    <t>Cálculo = 0,3025% (Adicional de Férias) x Total da Remuneração (Campo I38)</t>
  </si>
  <si>
    <t>Incidência do submódulo 2.2 sobre o 13º Salário, Férias e Adicional de Férias</t>
  </si>
  <si>
    <t>Cálculo = Percentuais dos Campos I43, I44 e I91 x Total do Submódulo 2.2 (Campo I58) x Total ds Remuneração (Campo I38)</t>
  </si>
  <si>
    <t xml:space="preserve">TOTAL </t>
  </si>
  <si>
    <t>Soma dos Itens A a C</t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</si>
  <si>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</si>
  <si>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</si>
  <si>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</si>
  <si>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</si>
  <si>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Cálculo = Percentual Legal de 20% (Campo I50) x Total da Remuneração (Campo I38)</t>
  </si>
  <si>
    <t>Salário Educação</t>
  </si>
  <si>
    <t>Cálculo = Percentual Legal de 2,50% (Campo I51) x Total da Remuneração (Campo I38)</t>
  </si>
  <si>
    <t>Seguro Acidente do Trabalho (RATxFAP)</t>
  </si>
  <si>
    <t>RAT</t>
  </si>
  <si>
    <t>FAT</t>
  </si>
  <si>
    <t>Cálculo = Multiplicção dos Fatores RAT x FAT - Valor que poderá ser no máximo de 3% (Campo I52) x Total da Remuneração (Campo I38)</t>
  </si>
  <si>
    <t>SESC ou SESI</t>
  </si>
  <si>
    <t>Cálculo = Percentual Legal de 1,50% (Campo I53) x Total da Remuneração (Campo I38)</t>
  </si>
  <si>
    <t>SENAI ou SENAC</t>
  </si>
  <si>
    <t>Cálculo = Percentual Legal de 1,00% (Campo I54) x Total da Remuneração (Campo I38)</t>
  </si>
  <si>
    <t>SEBRAE</t>
  </si>
  <si>
    <t>Cálculo = Percentual Legal de 0,60% (Campo I54) x Total da Remuneração (Campo I38)</t>
  </si>
  <si>
    <t>INCRA</t>
  </si>
  <si>
    <t>Cálculo = Percentual Legal de 0,20% (Campo I54) x Total da Remuneração (Campo I38)</t>
  </si>
  <si>
    <t>H</t>
  </si>
  <si>
    <t>FGTS</t>
  </si>
  <si>
    <t>Cálculo = Percentual Legal de 8,00% (Campo I54) x Total da Remuneração (Campo I38)</t>
  </si>
  <si>
    <t>TOTAL</t>
  </si>
  <si>
    <t>Soma dos Itens A a H</t>
  </si>
  <si>
    <t>Submódulo 2.3 - Benefícios Mensais e Diários</t>
  </si>
  <si>
    <t>2.3</t>
  </si>
  <si>
    <t>Benefícios Mensais e Diários</t>
  </si>
  <si>
    <t>Transporte</t>
  </si>
  <si>
    <t>SIM/NÃO</t>
  </si>
  <si>
    <t>Valor</t>
  </si>
  <si>
    <t>Passagens</t>
  </si>
  <si>
    <t>Dias</t>
  </si>
  <si>
    <t>Desconto</t>
  </si>
  <si>
    <t>Caso não seja previsto Auxílio Transporte, marcar a opção "N" no Campo D63</t>
  </si>
  <si>
    <t>S</t>
  </si>
  <si>
    <t>Cálculo = Valor Unitário da Passagem (Campo E63) x Quant. (Campo F63) x Total de Dias (Campo G63) - Desconto (6% do Total da Remuneração - Campo H63)</t>
  </si>
  <si>
    <t>Auxílio-Refeição/Alimentação</t>
  </si>
  <si>
    <t>Caso não seja previsto Auxílio Alimentaçõ/Refeição, marcar a opção "N" no Campo E65</t>
  </si>
  <si>
    <t>Cálculo = Valor Unitário do Vale (Campo F65) x Total de Dias (Campo G65) - Desconto (verificar se há ou não desconto na CCT e aplicar)</t>
  </si>
  <si>
    <t>Seguro de vida, invalidez e funeral</t>
  </si>
  <si>
    <t>Inserir o valor por funcionário no campo I66 se houver previsão na CCT</t>
  </si>
  <si>
    <t>Programa de Qualificação e Marketing - PQM</t>
  </si>
  <si>
    <t>Inserir o valor por funcionário no campo I67 se houver previsão na CCT</t>
  </si>
  <si>
    <t>Benefício Social Familiar</t>
  </si>
  <si>
    <t>Auxílio Saúde</t>
  </si>
  <si>
    <t>Soma dos Itens A a E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</si>
  <si>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</si>
  <si>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</si>
  <si>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</si>
  <si>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Soma do Total do Módulo 2.1 extraída do Campo I46</t>
  </si>
  <si>
    <t>Soma do Total do Módulo 2.2 extraída do Campo J58</t>
  </si>
  <si>
    <t>Soma do Total do Módulo 2.3 extraída do Campo I69</t>
  </si>
  <si>
    <t>Soma dos Itens 2.1 + 2.2 + 2.3</t>
  </si>
  <si>
    <t xml:space="preserve">MÓDULO 03: PROVISÃO PARA RESCISÃO </t>
  </si>
  <si>
    <t>Provisão para Rescisão</t>
  </si>
  <si>
    <t>Aviso Prévio Indenizado</t>
  </si>
  <si>
    <t>Cálculo = Percentual de 1/12 * 0,055 (Campo I81) x Total da Remuneração (Campo I38)</t>
  </si>
  <si>
    <t>Incidência do FGTS sobre o Aviso Prévio Indenizado</t>
  </si>
  <si>
    <t>Cálculo = Percentual de 8% (Campo I57) x 0,46% do API (Campo I81) x Total da Remuneração (Campo I38)</t>
  </si>
  <si>
    <t>Multa do FGTS e contribuição social sobre o Aviso Prévio Indenizado</t>
  </si>
  <si>
    <r>
      <rPr>
        <sz val="10"/>
        <color rgb="FF000000"/>
        <rFont val="Arial"/>
        <family val="2"/>
      </rPr>
      <t xml:space="preserve">Cálculo = Anexo XII da IN 5/2017: Para os órgãos que trabalham com </t>
    </r>
    <r>
      <rPr>
        <u/>
        <sz val="10"/>
        <color rgb="FF000000"/>
        <rFont val="Arial"/>
        <family val="2"/>
      </rPr>
      <t>Conta Vinculada</t>
    </r>
    <r>
      <rPr>
        <sz val="10"/>
        <color rgb="FF000000"/>
        <rFont val="Arial"/>
        <family val="2"/>
      </rPr>
      <t xml:space="preserve">, a soma das Multas do FGTS (itens C + F) deve ser igual a </t>
    </r>
    <r>
      <rPr>
        <u/>
        <sz val="10"/>
        <color rgb="FF000000"/>
        <rFont val="Arial"/>
        <family val="2"/>
      </rPr>
      <t>4%</t>
    </r>
  </si>
  <si>
    <t>Aviso Prévio Trabalhado</t>
  </si>
  <si>
    <t>Cálculo = ((1/30)*7)/12 = Percentual de 1,94% (Campo I84) x Total da Remuneração (Campo I38)</t>
  </si>
  <si>
    <t>Incidência dos encargos do submódulo 2.2 sobre o Aviso Prévio Trabalhado</t>
  </si>
  <si>
    <t>Cálculo = Percentual do Submódulo 2.2 (Campo I58) x Percentual do Aviso Prévio Trabalhado (I84) x Total da Remuneração (Campo I38)</t>
  </si>
  <si>
    <t>Multa do FGTS e contribuição social sobre o Aviso Prévio Trabalhado</t>
  </si>
  <si>
    <t>Cálculo = Anexo XII da IN 5/2017: Para os órgãos que trabalham com Conta Vinculada, a soma das Multas do FGTS (itens C + F) deve ser igual a 4%</t>
  </si>
  <si>
    <t>Soma dos Itens A a F</t>
  </si>
  <si>
    <t>MÓDULO 04: CUSTO DE REPOSIÇÃO DO PROFISSIONAL AUSENTE</t>
  </si>
  <si>
    <t>Submódulo 4.1 - Ausências Legais</t>
  </si>
  <si>
    <t>4.1</t>
  </si>
  <si>
    <t>Substituto nas Ausências Legais</t>
  </si>
  <si>
    <t>Substituto na Cobertura de Férias</t>
  </si>
  <si>
    <t>Cálculo = Percentual de 9,075% (Campo I92) x Total da Remuneração (Campo I38)</t>
  </si>
  <si>
    <t>Substituto na Cobertura das Ausências Legais</t>
  </si>
  <si>
    <t>Cálculo = Percentual Calculado de 0,28% (Campo I93) x Total da Remuneração (Campo I38)</t>
  </si>
  <si>
    <t>Substituto na Cobertura de Licença-Paternidade</t>
  </si>
  <si>
    <t>Cálculo = Percentual Calculado de 0,02% x Total da Remuneração (Campo I38)</t>
  </si>
  <si>
    <t>Substituto na Cobertura das Ausências por Acidente de Trabalho</t>
  </si>
  <si>
    <t>Cálculo = Percentual Calculado de 0,03% x Total da Remuneração (Campo I38)</t>
  </si>
  <si>
    <t>Substituto na Cobertura de Afastamento Maternidade</t>
  </si>
  <si>
    <t>Cálculo = Percentual Calculado de 0,055% x Total da Remuneração (Campo I38)</t>
  </si>
  <si>
    <t>Substituto na Cobertura de Outras Ausências (Especificar) - Ex.: Doenças</t>
  </si>
  <si>
    <t>Cálculo = 5,96 dias/ano IBGE. (5,96 dias/30 dias) x (1/12 meses) = 0,0166 = 1,66% x Total da Remuneração (Campo I38)</t>
  </si>
  <si>
    <t>Submódulo 4.2 - Intrajornada</t>
  </si>
  <si>
    <t>4.2</t>
  </si>
  <si>
    <t>Substituto na Intrajornada</t>
  </si>
  <si>
    <t xml:space="preserve"> </t>
  </si>
  <si>
    <t>Substituto no Intervalo para Repouso ou Alimentação</t>
  </si>
  <si>
    <t>QUADRO RESUMO DO MÓDULO 4 - CUSTO DE REPOSIÇÃO DO PROFISSIONAL AUSENTE</t>
  </si>
  <si>
    <t>Substituto nas Ausência Legais</t>
  </si>
  <si>
    <t>Soma Total do Submódulo 4.1 extraída do Campo J99</t>
  </si>
  <si>
    <t>Soma Total do Submódulo 4.2 extraída do Campo I103</t>
  </si>
  <si>
    <t>MÓDULO 05: INSUMOS DIVERSOS</t>
  </si>
  <si>
    <t>Insumos Diversos</t>
  </si>
  <si>
    <t>Uniformes (custo mensal por empregado)</t>
  </si>
  <si>
    <t>Cálculo = Se Houver, calcular o valor total dividir pela quantidade de meses do contrato, utilizando uma memória de cálculo em outra planilha</t>
  </si>
  <si>
    <t>Materiais (custo mensal por empregado)</t>
  </si>
  <si>
    <t>Equipamentos (custo mensal por empregado)</t>
  </si>
  <si>
    <t>Outros (Especificar)</t>
  </si>
  <si>
    <t>MÓDULO 6: CUSTOS INDIRETOS, TRIBUTOS E LUCRO</t>
  </si>
  <si>
    <t>Custos Indiretos, Tributos e Lucro</t>
  </si>
  <si>
    <t>Custos indiretos</t>
  </si>
  <si>
    <t>Cálculo = % (Campo I122) x Módulo 1 a 5 (Campo I139)</t>
  </si>
  <si>
    <t>Lucro</t>
  </si>
  <si>
    <t>Cálculo = % (Campo I123) x (Módulo 1 a 5 (Campo I139) + Custos Indiretos (Campo J122)</t>
  </si>
  <si>
    <t>Tributos</t>
  </si>
  <si>
    <t>C.1</t>
  </si>
  <si>
    <t>Tributos Federais</t>
  </si>
  <si>
    <t>PIS</t>
  </si>
  <si>
    <t>Cálculo = % (Campo I125) x Módulo 1 a 5 (Campo I139) + Custos Indiretos (Campo J122) + Lucro (Campo J123)</t>
  </si>
  <si>
    <t>C.2</t>
  </si>
  <si>
    <t>COFINS</t>
  </si>
  <si>
    <t>Cálculo = % (Campo I126) x Módulo 1 a 5 (Campo I139) + Custos Indiretos (Campo J122) + Lucro (Campo J123)</t>
  </si>
  <si>
    <t>C.3</t>
  </si>
  <si>
    <t>Tibutos Municipais</t>
  </si>
  <si>
    <t>ISS</t>
  </si>
  <si>
    <t>Cálculo = % (Campo I127) x Módulo 1 a 5 (Campo I139) + Custos Indiretos (Campo J122) + Lucro (Campo J123)</t>
  </si>
  <si>
    <t>C.4</t>
  </si>
  <si>
    <t>Outros Tributos</t>
  </si>
  <si>
    <t>QUADRO RESUMO DO CUSTO POR EMPREGADO</t>
  </si>
  <si>
    <t>Mão-de-obra vinculada  à execução contratual (valor por empregado)</t>
  </si>
  <si>
    <t>Módulo 1 - Composição da Remuneração</t>
  </si>
  <si>
    <t>Cálculo = Soma do Módulo 1 extraído do Campo I38</t>
  </si>
  <si>
    <t>Módulo 2 - Encargos e Benefícios Anuais, Mensais e Diários</t>
  </si>
  <si>
    <t>Cálculo = Soma do Módulo 2 extraído do Campo I77</t>
  </si>
  <si>
    <t>Módulo 3 - Provisão para rescisão</t>
  </si>
  <si>
    <t>Cálculo = Soma do Módulo 3 extraído do Campo I87</t>
  </si>
  <si>
    <t>Módulo 4 – Custo de Reposição do Profissional Ausente</t>
  </si>
  <si>
    <t>Cálculo = Soma do Módulo 4 extraído do Campo I110</t>
  </si>
  <si>
    <t>Módulo 5 – Insumos Diversos</t>
  </si>
  <si>
    <t>Cálculo = Soma do Módulo 5 extraído do Campo I118</t>
  </si>
  <si>
    <t>SUBTOTAL (A+B+C+D+E)</t>
  </si>
  <si>
    <t>Módulo 6 – Custos indiretos, tributos e lucro</t>
  </si>
  <si>
    <t>Cálculo = Soma do Módulo 6 extraído do Campo J129</t>
  </si>
  <si>
    <t>VALOR TOTAL POR EMPREGADO</t>
  </si>
  <si>
    <t>Soma dos Itens A a E + F</t>
  </si>
  <si>
    <t>QUADRO RESUMO - VALOR MENSAL DOS SERVIÇOS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</si>
  <si>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</si>
  <si>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</si>
  <si>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</si>
  <si>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</si>
  <si>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</si>
  <si>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</si>
  <si>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Valor mensal dos serviços</t>
  </si>
  <si>
    <t>Valor Mensal estimado dos produtos/materiais (Os produtos/materiais serão pagos pelo efetivo requisitado e entregues no mês).</t>
  </si>
  <si>
    <t>VALOR ESTIMADO MENSAL DA CONTRATAÇÃO</t>
  </si>
  <si>
    <t>QUADRO DEMONSTRATIVO DO VALOR GLOBAL DA PROPOSTA</t>
  </si>
  <si>
    <t>VALOR GLOBAL DA PROPOSTA</t>
  </si>
  <si>
    <t xml:space="preserve">DESCRIÇÃO </t>
  </si>
  <si>
    <t>VALOR</t>
  </si>
  <si>
    <t>Valor mensal do serviço</t>
  </si>
  <si>
    <t>Número de meses de execução contratual</t>
  </si>
  <si>
    <t>Valor global da proposta (Valor Mensal x Meses de Execução)</t>
  </si>
  <si>
    <t>INTERPRETE DE LIBRAS - DEMAIS</t>
  </si>
  <si>
    <t>Não há serviço de Transporte Público nos demais cidades dos campus, marcar a opção "N" no Campo D63</t>
  </si>
  <si>
    <r>
      <rPr>
        <sz val="10"/>
        <color rgb="FF000000"/>
        <rFont val="Arial"/>
        <family val="2"/>
      </rPr>
      <t xml:space="preserve">Cálculo = Anexo XII da IN 5/2017: Para os órgãos que trabalham com </t>
    </r>
    <r>
      <rPr>
        <u/>
        <sz val="10"/>
        <color rgb="FF000000"/>
        <rFont val="Arial"/>
        <family val="2"/>
      </rPr>
      <t>Conta Vinculada</t>
    </r>
    <r>
      <rPr>
        <sz val="10"/>
        <color rgb="FF000000"/>
        <rFont val="Arial"/>
        <family val="2"/>
      </rPr>
      <t xml:space="preserve">, a soma das Multas do FGTS (itens C + F) deve ser igual a </t>
    </r>
    <r>
      <rPr>
        <u/>
        <sz val="10"/>
        <color rgb="FF000000"/>
        <rFont val="Arial"/>
        <family val="2"/>
      </rPr>
      <t>4%</t>
    </r>
  </si>
  <si>
    <t>Item</t>
  </si>
  <si>
    <t>Quantidade</t>
  </si>
  <si>
    <t>Valor Unitário</t>
  </si>
  <si>
    <t>QUADRO DEMONSTRATIVO DO VALOR ESTIMADO GLOBAL DA PROPOSTA</t>
  </si>
  <si>
    <t>Descrição / Especificação</t>
  </si>
  <si>
    <t>Unidade</t>
  </si>
  <si>
    <t>Valor Mensal Estimado</t>
  </si>
  <si>
    <t>Valor Anual Estimado</t>
  </si>
  <si>
    <t>Valor Estimado 30 meses</t>
  </si>
  <si>
    <t>VALOR TOTAL=</t>
  </si>
  <si>
    <t xml:space="preserve">AO 
Ministério da Educação
Universidade Federal Rural do Semi-Árido
Pró-Reitoria de Administração
Divisão de Aquisição de Materiais e Serviços 
Setor de Planejamento da Contratação
PREGÃO ELETRÔNICO N.º ____/2022
Processo Administrativo N.º 23091.__________/2022-_____
Prezado Sr. Pregoeiro
</t>
  </si>
  <si>
    <t>ANEXO III - PLANILHA DE QUANTIDADES E PREÇOS</t>
  </si>
  <si>
    <t>PROPOSTA DE PREÇOS</t>
  </si>
  <si>
    <t>Apresentamos, a seguir, nossa proposta de preço elaborada em conformidade com as especificações contidas no Edital  de Licitação em referência:</t>
  </si>
  <si>
    <t>Descrição/Especificação</t>
  </si>
  <si>
    <t xml:space="preserve">QUANT. </t>
  </si>
  <si>
    <t>Valor Total                                                   (30 meses)</t>
  </si>
  <si>
    <t xml:space="preserve">
Posto de
TRADUTOR/INTÉRPRETE DE
LIBRAS (CBO 2614-25) com carga
horária de 40 horas semanais de
segunda-feira a sexta-feira.
CATSER: 5380</t>
  </si>
  <si>
    <t>mês</t>
  </si>
  <si>
    <t xml:space="preserve">Importa nossa Proposta de preços pelo valor global para 30 (trinta) meses de R$ __________ </t>
  </si>
  <si>
    <t xml:space="preserve">Declaramos para os devidos fins e efeitos que temos conhecimento e estamos de acordo com o conteúdo e exigências contidas no Edital, pelo que desde já, obrigamo-nos ao cumprimento das mesmas.
</t>
  </si>
  <si>
    <t xml:space="preserve">2. PRAZO DE VALIDADE DA PROPOSTA
Conforme item 6.10 do Edital, o prazo de validade da presente proposta é de ______ dias.
</t>
  </si>
  <si>
    <t>3. GARANTIA
O prazo de garantia dos produtos ou serviços ofertados será conforme Edital e Termo de Refencia.</t>
  </si>
  <si>
    <t>DADOS DA EMPRESA: (NOME EMPRESARIAL/CNPJ/ENDEREÇO/DADOS BANCARIOS)</t>
  </si>
  <si>
    <t>P</t>
  </si>
  <si>
    <r>
      <t xml:space="preserve">Objeto: </t>
    </r>
    <r>
      <rPr>
        <sz val="10"/>
        <color theme="1"/>
        <rFont val="Arial"/>
        <family val="2"/>
      </rPr>
      <t>Contratação de empresa especializada na prestação de serviço continuado, com dedicação de mão de obra exclusiva de intérprete de libras, nos Campus Angicos, Caraúbas, Mossoró e Pau dos Ferros, da Universidade Federal Rural do Semi-Árido – UFERSA.</t>
    </r>
  </si>
  <si>
    <t>Valor Mensal                      (13 postos)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</si>
</sst>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  <numFmt numFmtId="165" formatCode="_-&quot;R$ &quot;* #,##0.00_-;&quot;-R$ &quot;* #,##0.00_-;_-&quot;R$ &quot;* \-??_-;_-@"/>
    <numFmt numFmtId="166" formatCode="d/m/yyyy"/>
    <numFmt numFmtId="167" formatCode="_-* #,##0.00_-;\-* #,##0.00_-;_-* \-??_-;_-@"/>
    <numFmt numFmtId="168" formatCode="&quot;R$&quot;\ #,##0.00"/>
    <numFmt numFmtId="169" formatCode="0.000%"/>
    <numFmt numFmtId="170" formatCode="_-* #,##0.00_-;\-* #,##0.00_-;_-* &quot;-&quot;??_-;_-@"/>
    <numFmt numFmtId="171" formatCode="0.0"/>
    <numFmt numFmtId="172" formatCode="_(&quot;R$ &quot;* #,##0.00_);_(&quot;R$ &quot;* \(#,##0.00\);_(&quot;R$ &quot;* &quot;-&quot;??_);_(@_)"/>
    <numFmt numFmtId="173" formatCode="_-* #,##0.000_-;\-* #,##0.000_-;_-* &quot;-&quot;??_-;_-@"/>
    <numFmt numFmtId="174" formatCode="_-* #,##0_-;\-* #,##0_-;_-* \-??_-;_-@"/>
  </numFmts>
  <fonts count="3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</font>
    <font>
      <b/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u/>
      <sz val="10"/>
      <color theme="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3E6A"/>
        <bgColor rgb="FF243E6A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99CC33"/>
        <bgColor rgb="FF99CC33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10"/>
    <xf numFmtId="44" fontId="1" fillId="0" borderId="10" applyFont="0" applyFill="0" applyBorder="0" applyAlignment="0" applyProtection="0"/>
    <xf numFmtId="172" fontId="27" fillId="0" borderId="10" applyFont="0" applyFill="0" applyBorder="0" applyAlignment="0" applyProtection="0"/>
    <xf numFmtId="0" fontId="27" fillId="0" borderId="10"/>
    <xf numFmtId="0" fontId="27" fillId="0" borderId="10"/>
    <xf numFmtId="0" fontId="27" fillId="0" borderId="10"/>
    <xf numFmtId="9" fontId="28" fillId="0" borderId="10" applyFont="0" applyFill="0" applyBorder="0" applyAlignment="0" applyProtection="0"/>
    <xf numFmtId="9" fontId="27" fillId="0" borderId="1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10"/>
  </cellStyleXfs>
  <cellXfs count="269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/>
    </xf>
    <xf numFmtId="0" fontId="2" fillId="4" borderId="4" xfId="0" applyFont="1" applyFill="1" applyBorder="1"/>
    <xf numFmtId="0" fontId="2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right" vertical="center"/>
    </xf>
    <xf numFmtId="0" fontId="7" fillId="4" borderId="4" xfId="0" applyFont="1" applyFill="1" applyBorder="1"/>
    <xf numFmtId="0" fontId="7" fillId="4" borderId="11" xfId="0" applyFont="1" applyFill="1" applyBorder="1"/>
    <xf numFmtId="0" fontId="7" fillId="0" borderId="0" xfId="0" applyFont="1"/>
    <xf numFmtId="0" fontId="6" fillId="4" borderId="4" xfId="0" applyFont="1" applyFill="1" applyBorder="1"/>
    <xf numFmtId="0" fontId="7" fillId="4" borderId="4" xfId="0" applyFont="1" applyFill="1" applyBorder="1" applyAlignment="1">
      <alignment horizontal="left" vertical="center"/>
    </xf>
    <xf numFmtId="0" fontId="8" fillId="4" borderId="4" xfId="0" applyFont="1" applyFill="1" applyBorder="1"/>
    <xf numFmtId="0" fontId="2" fillId="4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20" xfId="0" applyFont="1" applyFill="1" applyBorder="1"/>
    <xf numFmtId="0" fontId="8" fillId="4" borderId="19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2" xfId="0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4" borderId="4" xfId="0" applyNumberFormat="1" applyFont="1" applyFill="1" applyBorder="1"/>
    <xf numFmtId="0" fontId="8" fillId="3" borderId="4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7" fontId="7" fillId="4" borderId="4" xfId="0" applyNumberFormat="1" applyFont="1" applyFill="1" applyBorder="1"/>
    <xf numFmtId="0" fontId="10" fillId="4" borderId="4" xfId="0" applyFont="1" applyFill="1" applyBorder="1"/>
    <xf numFmtId="0" fontId="7" fillId="0" borderId="12" xfId="0" applyFont="1" applyBorder="1" applyAlignment="1">
      <alignment horizontal="center"/>
    </xf>
    <xf numFmtId="0" fontId="7" fillId="4" borderId="19" xfId="0" applyFont="1" applyFill="1" applyBorder="1"/>
    <xf numFmtId="0" fontId="7" fillId="4" borderId="20" xfId="0" applyFont="1" applyFill="1" applyBorder="1"/>
    <xf numFmtId="0" fontId="7" fillId="4" borderId="29" xfId="0" applyFont="1" applyFill="1" applyBorder="1" applyAlignment="1">
      <alignment horizontal="center"/>
    </xf>
    <xf numFmtId="9" fontId="2" fillId="0" borderId="29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165" fontId="2" fillId="0" borderId="29" xfId="0" applyNumberFormat="1" applyFont="1" applyBorder="1"/>
    <xf numFmtId="0" fontId="2" fillId="4" borderId="4" xfId="0" applyFont="1" applyFill="1" applyBorder="1" applyAlignment="1">
      <alignment horizontal="left"/>
    </xf>
    <xf numFmtId="165" fontId="10" fillId="0" borderId="0" xfId="0" applyNumberFormat="1" applyFont="1" applyAlignment="1">
      <alignment horizontal="left"/>
    </xf>
    <xf numFmtId="0" fontId="7" fillId="4" borderId="30" xfId="0" applyFont="1" applyFill="1" applyBorder="1" applyAlignment="1">
      <alignment horizontal="center"/>
    </xf>
    <xf numFmtId="168" fontId="2" fillId="4" borderId="4" xfId="0" applyNumberFormat="1" applyFont="1" applyFill="1" applyBorder="1"/>
    <xf numFmtId="165" fontId="2" fillId="0" borderId="0" xfId="0" applyNumberFormat="1" applyFont="1" applyAlignment="1">
      <alignment horizontal="left"/>
    </xf>
    <xf numFmtId="165" fontId="8" fillId="3" borderId="4" xfId="0" applyNumberFormat="1" applyFont="1" applyFill="1" applyBorder="1" applyAlignment="1">
      <alignment horizontal="left"/>
    </xf>
    <xf numFmtId="0" fontId="9" fillId="2" borderId="29" xfId="0" applyFont="1" applyFill="1" applyBorder="1" applyAlignment="1">
      <alignment horizontal="center"/>
    </xf>
    <xf numFmtId="0" fontId="9" fillId="2" borderId="33" xfId="0" applyFont="1" applyFill="1" applyBorder="1"/>
    <xf numFmtId="10" fontId="2" fillId="0" borderId="29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center"/>
    </xf>
    <xf numFmtId="169" fontId="2" fillId="0" borderId="29" xfId="0" applyNumberFormat="1" applyFont="1" applyBorder="1" applyAlignment="1">
      <alignment horizontal="center"/>
    </xf>
    <xf numFmtId="10" fontId="7" fillId="0" borderId="29" xfId="0" applyNumberFormat="1" applyFont="1" applyBorder="1" applyAlignment="1">
      <alignment horizontal="center"/>
    </xf>
    <xf numFmtId="165" fontId="7" fillId="0" borderId="33" xfId="0" applyNumberFormat="1" applyFont="1" applyBorder="1" applyAlignment="1">
      <alignment horizontal="center"/>
    </xf>
    <xf numFmtId="165" fontId="2" fillId="0" borderId="33" xfId="0" applyNumberFormat="1" applyFont="1" applyBorder="1" applyAlignment="1">
      <alignment horizontal="left"/>
    </xf>
    <xf numFmtId="170" fontId="2" fillId="4" borderId="4" xfId="0" applyNumberFormat="1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29" xfId="0" applyFont="1" applyBorder="1" applyAlignment="1">
      <alignment horizontal="center"/>
    </xf>
    <xf numFmtId="171" fontId="7" fillId="0" borderId="29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65" fontId="7" fillId="0" borderId="33" xfId="0" applyNumberFormat="1" applyFont="1" applyBorder="1" applyAlignment="1">
      <alignment horizontal="left"/>
    </xf>
    <xf numFmtId="10" fontId="2" fillId="0" borderId="0" xfId="0" applyNumberFormat="1" applyFont="1" applyAlignment="1">
      <alignment horizontal="center"/>
    </xf>
    <xf numFmtId="10" fontId="9" fillId="2" borderId="29" xfId="0" applyNumberFormat="1" applyFont="1" applyFill="1" applyBorder="1" applyAlignment="1">
      <alignment horizontal="center"/>
    </xf>
    <xf numFmtId="165" fontId="9" fillId="2" borderId="33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2" fillId="4" borderId="43" xfId="0" applyFont="1" applyFill="1" applyBorder="1"/>
    <xf numFmtId="172" fontId="6" fillId="4" borderId="44" xfId="0" applyNumberFormat="1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172" fontId="6" fillId="4" borderId="45" xfId="0" applyNumberFormat="1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2" fillId="4" borderId="12" xfId="0" applyFont="1" applyFill="1" applyBorder="1"/>
    <xf numFmtId="0" fontId="11" fillId="4" borderId="19" xfId="0" applyFont="1" applyFill="1" applyBorder="1" applyAlignment="1">
      <alignment horizontal="right"/>
    </xf>
    <xf numFmtId="173" fontId="11" fillId="4" borderId="33" xfId="0" applyNumberFormat="1" applyFont="1" applyFill="1" applyBorder="1" applyAlignment="1">
      <alignment horizontal="right"/>
    </xf>
    <xf numFmtId="0" fontId="12" fillId="4" borderId="49" xfId="0" applyFont="1" applyFill="1" applyBorder="1"/>
    <xf numFmtId="172" fontId="6" fillId="4" borderId="50" xfId="0" applyNumberFormat="1" applyFont="1" applyFill="1" applyBorder="1" applyAlignment="1">
      <alignment horizontal="center"/>
    </xf>
    <xf numFmtId="172" fontId="6" fillId="4" borderId="51" xfId="0" applyNumberFormat="1" applyFont="1" applyFill="1" applyBorder="1"/>
    <xf numFmtId="165" fontId="7" fillId="8" borderId="4" xfId="0" applyNumberFormat="1" applyFont="1" applyFill="1" applyBorder="1" applyAlignment="1">
      <alignment horizontal="left"/>
    </xf>
    <xf numFmtId="0" fontId="13" fillId="4" borderId="4" xfId="0" applyFont="1" applyFill="1" applyBorder="1"/>
    <xf numFmtId="165" fontId="2" fillId="0" borderId="0" xfId="0" applyNumberFormat="1" applyFont="1"/>
    <xf numFmtId="0" fontId="9" fillId="2" borderId="33" xfId="0" applyFont="1" applyFill="1" applyBorder="1" applyAlignment="1">
      <alignment horizontal="center"/>
    </xf>
    <xf numFmtId="10" fontId="14" fillId="2" borderId="29" xfId="0" applyNumberFormat="1" applyFont="1" applyFill="1" applyBorder="1" applyAlignment="1">
      <alignment horizontal="center"/>
    </xf>
    <xf numFmtId="165" fontId="14" fillId="2" borderId="33" xfId="0" applyNumberFormat="1" applyFont="1" applyFill="1" applyBorder="1" applyAlignment="1">
      <alignment horizontal="center"/>
    </xf>
    <xf numFmtId="0" fontId="2" fillId="6" borderId="4" xfId="0" applyFont="1" applyFill="1" applyBorder="1" applyAlignment="1">
      <alignment vertical="center"/>
    </xf>
    <xf numFmtId="165" fontId="6" fillId="3" borderId="4" xfId="0" applyNumberFormat="1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3" borderId="4" xfId="0" applyFont="1" applyFill="1" applyBorder="1"/>
    <xf numFmtId="0" fontId="7" fillId="4" borderId="30" xfId="0" applyFont="1" applyFill="1" applyBorder="1"/>
    <xf numFmtId="4" fontId="7" fillId="4" borderId="4" xfId="0" applyNumberFormat="1" applyFont="1" applyFill="1" applyBorder="1"/>
    <xf numFmtId="10" fontId="7" fillId="0" borderId="15" xfId="0" applyNumberFormat="1" applyFont="1" applyBorder="1" applyAlignment="1">
      <alignment horizontal="center"/>
    </xf>
    <xf numFmtId="0" fontId="7" fillId="4" borderId="19" xfId="0" applyFont="1" applyFill="1" applyBorder="1" applyAlignment="1">
      <alignment horizontal="left" vertical="center"/>
    </xf>
    <xf numFmtId="0" fontId="14" fillId="2" borderId="29" xfId="0" applyFont="1" applyFill="1" applyBorder="1"/>
    <xf numFmtId="165" fontId="15" fillId="3" borderId="4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165" fontId="7" fillId="4" borderId="29" xfId="0" applyNumberFormat="1" applyFont="1" applyFill="1" applyBorder="1"/>
    <xf numFmtId="0" fontId="10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/>
    </xf>
    <xf numFmtId="165" fontId="7" fillId="4" borderId="4" xfId="0" applyNumberFormat="1" applyFont="1" applyFill="1" applyBorder="1"/>
    <xf numFmtId="0" fontId="2" fillId="8" borderId="4" xfId="0" applyFont="1" applyFill="1" applyBorder="1" applyAlignment="1"/>
    <xf numFmtId="0" fontId="2" fillId="0" borderId="29" xfId="0" applyFont="1" applyBorder="1" applyAlignment="1">
      <alignment horizontal="center"/>
    </xf>
    <xf numFmtId="0" fontId="9" fillId="2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168" fontId="2" fillId="0" borderId="29" xfId="0" applyNumberFormat="1" applyFont="1" applyBorder="1" applyAlignment="1">
      <alignment horizontal="center" vertical="center"/>
    </xf>
    <xf numFmtId="168" fontId="8" fillId="5" borderId="29" xfId="0" applyNumberFormat="1" applyFont="1" applyFill="1" applyBorder="1" applyAlignment="1">
      <alignment horizontal="center" vertical="center"/>
    </xf>
    <xf numFmtId="0" fontId="26" fillId="0" borderId="10" xfId="1" applyFont="1"/>
    <xf numFmtId="0" fontId="25" fillId="0" borderId="10" xfId="1" applyFont="1" applyAlignment="1">
      <alignment vertical="center"/>
    </xf>
    <xf numFmtId="0" fontId="24" fillId="0" borderId="10" xfId="1" applyFont="1" applyAlignment="1">
      <alignment vertical="center"/>
    </xf>
    <xf numFmtId="0" fontId="25" fillId="0" borderId="10" xfId="1" applyFont="1" applyAlignment="1">
      <alignment horizontal="center" vertical="center"/>
    </xf>
    <xf numFmtId="4" fontId="25" fillId="0" borderId="10" xfId="1" applyNumberFormat="1" applyFont="1" applyAlignment="1">
      <alignment horizontal="center" vertical="center"/>
    </xf>
    <xf numFmtId="0" fontId="25" fillId="0" borderId="10" xfId="1" applyFont="1" applyAlignment="1">
      <alignment vertical="top"/>
    </xf>
    <xf numFmtId="0" fontId="10" fillId="0" borderId="26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/>
    <xf numFmtId="0" fontId="16" fillId="5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10" fillId="0" borderId="52" xfId="0" applyFont="1" applyBorder="1" applyAlignment="1">
      <alignment horizontal="center"/>
    </xf>
    <xf numFmtId="0" fontId="0" fillId="0" borderId="0" xfId="0" applyFont="1" applyAlignment="1"/>
    <xf numFmtId="0" fontId="4" fillId="0" borderId="53" xfId="0" applyFont="1" applyBorder="1"/>
    <xf numFmtId="0" fontId="9" fillId="2" borderId="25" xfId="0" applyFont="1" applyFill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0" fontId="9" fillId="2" borderId="21" xfId="0" applyFont="1" applyFill="1" applyBorder="1" applyAlignment="1">
      <alignment horizontal="center"/>
    </xf>
    <xf numFmtId="0" fontId="4" fillId="0" borderId="16" xfId="0" applyFont="1" applyBorder="1"/>
    <xf numFmtId="0" fontId="7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4" borderId="35" xfId="0" applyFont="1" applyFill="1" applyBorder="1" applyAlignment="1">
      <alignment horizontal="left" vertical="center"/>
    </xf>
    <xf numFmtId="0" fontId="4" fillId="0" borderId="41" xfId="0" applyFont="1" applyBorder="1"/>
    <xf numFmtId="0" fontId="9" fillId="2" borderId="25" xfId="0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left"/>
    </xf>
    <xf numFmtId="165" fontId="9" fillId="2" borderId="13" xfId="0" applyNumberFormat="1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8" fillId="5" borderId="2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2" fillId="0" borderId="52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center"/>
    </xf>
    <xf numFmtId="0" fontId="20" fillId="4" borderId="13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 wrapText="1"/>
    </xf>
    <xf numFmtId="0" fontId="4" fillId="0" borderId="18" xfId="0" applyFont="1" applyBorder="1"/>
    <xf numFmtId="165" fontId="6" fillId="4" borderId="38" xfId="0" applyNumberFormat="1" applyFont="1" applyFill="1" applyBorder="1" applyAlignment="1">
      <alignment horizontal="center" vertical="center"/>
    </xf>
    <xf numFmtId="0" fontId="4" fillId="0" borderId="39" xfId="0" applyFont="1" applyBorder="1"/>
    <xf numFmtId="0" fontId="16" fillId="5" borderId="9" xfId="0" applyFont="1" applyFill="1" applyBorder="1" applyAlignment="1">
      <alignment horizontal="center"/>
    </xf>
    <xf numFmtId="0" fontId="4" fillId="0" borderId="10" xfId="0" applyFont="1" applyBorder="1"/>
    <xf numFmtId="0" fontId="21" fillId="2" borderId="13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74" fontId="7" fillId="4" borderId="36" xfId="0" applyNumberFormat="1" applyFont="1" applyFill="1" applyBorder="1" applyAlignment="1">
      <alignment horizontal="center" vertical="center"/>
    </xf>
    <xf numFmtId="0" fontId="4" fillId="0" borderId="59" xfId="0" applyFont="1" applyBorder="1"/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18" fillId="4" borderId="13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center"/>
    </xf>
    <xf numFmtId="0" fontId="4" fillId="0" borderId="55" xfId="0" applyFont="1" applyBorder="1"/>
    <xf numFmtId="0" fontId="4" fillId="0" borderId="56" xfId="0" applyFont="1" applyBorder="1"/>
    <xf numFmtId="165" fontId="9" fillId="2" borderId="57" xfId="0" applyNumberFormat="1" applyFont="1" applyFill="1" applyBorder="1" applyAlignment="1">
      <alignment horizontal="left"/>
    </xf>
    <xf numFmtId="0" fontId="4" fillId="0" borderId="58" xfId="0" applyFont="1" applyBorder="1"/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2" fillId="0" borderId="25" xfId="0" applyFont="1" applyBorder="1" applyAlignment="1">
      <alignment horizontal="center"/>
    </xf>
    <xf numFmtId="165" fontId="6" fillId="0" borderId="13" xfId="0" applyNumberFormat="1" applyFont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4" fillId="0" borderId="40" xfId="0" applyFont="1" applyBorder="1"/>
    <xf numFmtId="0" fontId="2" fillId="0" borderId="46" xfId="0" applyFont="1" applyBorder="1" applyAlignment="1">
      <alignment horizontal="center" vertical="center"/>
    </xf>
    <xf numFmtId="0" fontId="4" fillId="0" borderId="47" xfId="0" applyFont="1" applyBorder="1"/>
    <xf numFmtId="0" fontId="4" fillId="0" borderId="31" xfId="0" applyFont="1" applyBorder="1"/>
    <xf numFmtId="0" fontId="4" fillId="0" borderId="48" xfId="0" applyFont="1" applyBorder="1"/>
    <xf numFmtId="165" fontId="6" fillId="0" borderId="46" xfId="0" applyNumberFormat="1" applyFont="1" applyBorder="1" applyAlignment="1">
      <alignment horizontal="center" vertical="center"/>
    </xf>
    <xf numFmtId="0" fontId="4" fillId="0" borderId="32" xfId="0" applyFont="1" applyBorder="1"/>
    <xf numFmtId="165" fontId="6" fillId="0" borderId="13" xfId="0" applyNumberFormat="1" applyFont="1" applyBorder="1" applyAlignment="1">
      <alignment horizontal="center"/>
    </xf>
    <xf numFmtId="0" fontId="11" fillId="7" borderId="38" xfId="0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165" fontId="9" fillId="6" borderId="36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165" fontId="6" fillId="6" borderId="4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168" fontId="2" fillId="4" borderId="9" xfId="0" applyNumberFormat="1" applyFont="1" applyFill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164" fontId="9" fillId="2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65" fontId="7" fillId="0" borderId="14" xfId="0" applyNumberFormat="1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13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7" fillId="4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4" borderId="13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right"/>
    </xf>
    <xf numFmtId="168" fontId="8" fillId="5" borderId="13" xfId="0" applyNumberFormat="1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center"/>
    </xf>
    <xf numFmtId="0" fontId="4" fillId="12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 vertical="center"/>
    </xf>
    <xf numFmtId="0" fontId="30" fillId="9" borderId="76" xfId="1" applyFont="1" applyFill="1" applyBorder="1" applyAlignment="1">
      <alignment horizontal="left" vertical="top" wrapText="1"/>
    </xf>
    <xf numFmtId="0" fontId="30" fillId="9" borderId="77" xfId="1" applyFont="1" applyFill="1" applyBorder="1" applyAlignment="1">
      <alignment horizontal="left" vertical="top" wrapText="1"/>
    </xf>
    <xf numFmtId="0" fontId="30" fillId="9" borderId="78" xfId="1" applyFont="1" applyFill="1" applyBorder="1" applyAlignment="1">
      <alignment horizontal="left" vertical="top" wrapText="1"/>
    </xf>
    <xf numFmtId="0" fontId="6" fillId="10" borderId="79" xfId="1" applyFont="1" applyFill="1" applyBorder="1" applyAlignment="1">
      <alignment horizontal="center" vertical="center"/>
    </xf>
    <xf numFmtId="0" fontId="6" fillId="10" borderId="60" xfId="1" applyFont="1" applyFill="1" applyBorder="1" applyAlignment="1">
      <alignment horizontal="center" vertical="center"/>
    </xf>
    <xf numFmtId="0" fontId="6" fillId="10" borderId="80" xfId="1" applyFont="1" applyFill="1" applyBorder="1" applyAlignment="1">
      <alignment horizontal="center" vertical="center"/>
    </xf>
    <xf numFmtId="0" fontId="6" fillId="11" borderId="79" xfId="1" applyFont="1" applyFill="1" applyBorder="1" applyAlignment="1">
      <alignment horizontal="center" vertical="center"/>
    </xf>
    <xf numFmtId="0" fontId="6" fillId="11" borderId="60" xfId="1" applyFont="1" applyFill="1" applyBorder="1" applyAlignment="1">
      <alignment horizontal="center" vertical="center"/>
    </xf>
    <xf numFmtId="0" fontId="6" fillId="11" borderId="80" xfId="1" applyFont="1" applyFill="1" applyBorder="1" applyAlignment="1">
      <alignment horizontal="center" vertical="center"/>
    </xf>
    <xf numFmtId="0" fontId="6" fillId="11" borderId="79" xfId="1" applyFont="1" applyFill="1" applyBorder="1" applyAlignment="1">
      <alignment horizontal="left" vertical="center" wrapText="1"/>
    </xf>
    <xf numFmtId="0" fontId="6" fillId="11" borderId="60" xfId="1" applyFont="1" applyFill="1" applyBorder="1" applyAlignment="1">
      <alignment horizontal="left" vertical="center" wrapText="1"/>
    </xf>
    <xf numFmtId="0" fontId="6" fillId="11" borderId="80" xfId="1" applyFont="1" applyFill="1" applyBorder="1" applyAlignment="1">
      <alignment horizontal="left" vertical="center" wrapText="1"/>
    </xf>
    <xf numFmtId="0" fontId="6" fillId="11" borderId="79" xfId="1" applyFont="1" applyFill="1" applyBorder="1" applyAlignment="1">
      <alignment vertical="center"/>
    </xf>
    <xf numFmtId="0" fontId="6" fillId="11" borderId="60" xfId="1" applyFont="1" applyFill="1" applyBorder="1" applyAlignment="1">
      <alignment horizontal="center" vertical="center" wrapText="1"/>
    </xf>
    <xf numFmtId="0" fontId="6" fillId="11" borderId="61" xfId="1" applyFont="1" applyFill="1" applyBorder="1" applyAlignment="1">
      <alignment horizontal="center" vertical="center" wrapText="1"/>
    </xf>
    <xf numFmtId="0" fontId="6" fillId="11" borderId="62" xfId="1" applyFont="1" applyFill="1" applyBorder="1" applyAlignment="1">
      <alignment horizontal="center" vertical="center" wrapText="1"/>
    </xf>
    <xf numFmtId="0" fontId="6" fillId="11" borderId="60" xfId="1" applyFont="1" applyFill="1" applyBorder="1" applyAlignment="1">
      <alignment horizontal="center" vertical="center" wrapText="1"/>
    </xf>
    <xf numFmtId="0" fontId="6" fillId="11" borderId="80" xfId="1" applyFont="1" applyFill="1" applyBorder="1" applyAlignment="1">
      <alignment horizontal="center" vertical="center" wrapText="1"/>
    </xf>
    <xf numFmtId="0" fontId="6" fillId="11" borderId="81" xfId="1" applyFont="1" applyFill="1" applyBorder="1" applyAlignment="1">
      <alignment horizontal="center" vertical="center"/>
    </xf>
    <xf numFmtId="0" fontId="6" fillId="0" borderId="60" xfId="1" applyFont="1" applyBorder="1" applyAlignment="1">
      <alignment horizontal="center" vertical="center" wrapText="1"/>
    </xf>
    <xf numFmtId="0" fontId="6" fillId="11" borderId="63" xfId="1" applyFont="1" applyFill="1" applyBorder="1" applyAlignment="1">
      <alignment horizontal="center" vertical="center" wrapText="1"/>
    </xf>
    <xf numFmtId="44" fontId="6" fillId="11" borderId="64" xfId="9" applyFont="1" applyFill="1" applyBorder="1" applyAlignment="1">
      <alignment horizontal="center" vertical="center" wrapText="1"/>
    </xf>
    <xf numFmtId="44" fontId="6" fillId="11" borderId="65" xfId="9" applyFont="1" applyFill="1" applyBorder="1" applyAlignment="1">
      <alignment horizontal="center" vertical="center" wrapText="1"/>
    </xf>
    <xf numFmtId="44" fontId="6" fillId="11" borderId="64" xfId="1" applyNumberFormat="1" applyFont="1" applyFill="1" applyBorder="1" applyAlignment="1">
      <alignment horizontal="center" vertical="center" wrapText="1"/>
    </xf>
    <xf numFmtId="0" fontId="6" fillId="11" borderId="66" xfId="1" applyFont="1" applyFill="1" applyBorder="1" applyAlignment="1">
      <alignment horizontal="center" vertical="center" wrapText="1"/>
    </xf>
    <xf numFmtId="0" fontId="6" fillId="11" borderId="82" xfId="1" applyFont="1" applyFill="1" applyBorder="1" applyAlignment="1">
      <alignment horizontal="center" vertical="center" wrapText="1"/>
    </xf>
    <xf numFmtId="0" fontId="6" fillId="11" borderId="83" xfId="1" applyFont="1" applyFill="1" applyBorder="1" applyAlignment="1">
      <alignment horizontal="center" vertical="center"/>
    </xf>
    <xf numFmtId="0" fontId="6" fillId="11" borderId="67" xfId="1" applyFont="1" applyFill="1" applyBorder="1" applyAlignment="1">
      <alignment horizontal="center" vertical="center" wrapText="1"/>
    </xf>
    <xf numFmtId="44" fontId="6" fillId="11" borderId="68" xfId="9" applyFont="1" applyFill="1" applyBorder="1" applyAlignment="1">
      <alignment horizontal="center" vertical="center" wrapText="1"/>
    </xf>
    <xf numFmtId="44" fontId="6" fillId="11" borderId="69" xfId="9" applyFont="1" applyFill="1" applyBorder="1" applyAlignment="1">
      <alignment horizontal="center" vertical="center" wrapText="1"/>
    </xf>
    <xf numFmtId="0" fontId="6" fillId="11" borderId="68" xfId="1" applyFont="1" applyFill="1" applyBorder="1" applyAlignment="1">
      <alignment horizontal="center" vertical="center" wrapText="1"/>
    </xf>
    <xf numFmtId="0" fontId="6" fillId="11" borderId="70" xfId="1" applyFont="1" applyFill="1" applyBorder="1" applyAlignment="1">
      <alignment horizontal="center" vertical="center" wrapText="1"/>
    </xf>
    <xf numFmtId="0" fontId="6" fillId="11" borderId="84" xfId="1" applyFont="1" applyFill="1" applyBorder="1" applyAlignment="1">
      <alignment horizontal="center" vertical="center" wrapText="1"/>
    </xf>
    <xf numFmtId="0" fontId="6" fillId="0" borderId="7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43" fontId="6" fillId="0" borderId="72" xfId="1" applyNumberFormat="1" applyFont="1" applyBorder="1" applyAlignment="1">
      <alignment vertical="center"/>
    </xf>
    <xf numFmtId="4" fontId="6" fillId="0" borderId="72" xfId="1" applyNumberFormat="1" applyFont="1" applyBorder="1" applyAlignment="1">
      <alignment vertical="center"/>
    </xf>
    <xf numFmtId="0" fontId="6" fillId="0" borderId="71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72" xfId="1" applyFont="1" applyBorder="1" applyAlignment="1">
      <alignment horizontal="left" vertical="top" wrapText="1"/>
    </xf>
    <xf numFmtId="0" fontId="6" fillId="0" borderId="71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72" xfId="1" applyFont="1" applyBorder="1" applyAlignment="1">
      <alignment horizontal="left" vertical="center" wrapText="1"/>
    </xf>
    <xf numFmtId="0" fontId="6" fillId="0" borderId="73" xfId="1" applyFont="1" applyBorder="1" applyAlignment="1">
      <alignment horizontal="left" vertical="center" wrapText="1"/>
    </xf>
    <xf numFmtId="0" fontId="6" fillId="0" borderId="74" xfId="1" applyFont="1" applyBorder="1" applyAlignment="1">
      <alignment horizontal="left" vertical="center" wrapText="1"/>
    </xf>
    <xf numFmtId="0" fontId="6" fillId="0" borderId="75" xfId="1" applyFont="1" applyBorder="1" applyAlignment="1">
      <alignment horizontal="left" vertical="center" wrapText="1"/>
    </xf>
  </cellXfs>
  <cellStyles count="11">
    <cellStyle name="Moeda" xfId="9" builtinId="4"/>
    <cellStyle name="Moeda 2" xfId="2"/>
    <cellStyle name="Moeda 5" xfId="3"/>
    <cellStyle name="Normal" xfId="0" builtinId="0"/>
    <cellStyle name="Normal 2" xfId="1"/>
    <cellStyle name="Normal 2 2" xfId="4"/>
    <cellStyle name="Normal 3" xfId="10"/>
    <cellStyle name="Normal 4" xfId="5"/>
    <cellStyle name="Normal 5" xfId="6"/>
    <cellStyle name="Porcentagem 2" xfId="7"/>
    <cellStyle name="Porcentagem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0</xdr:row>
      <xdr:rowOff>257175</xdr:rowOff>
    </xdr:from>
    <xdr:ext cx="742950" cy="971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1"/>
  <sheetViews>
    <sheetView showGridLines="0" topLeftCell="A133" workbookViewId="0">
      <selection activeCell="I118" sqref="I118:J118"/>
    </sheetView>
  </sheetViews>
  <sheetFormatPr defaultColWidth="14.42578125" defaultRowHeight="15" customHeight="1" x14ac:dyDescent="0.25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5" width="9.140625" customWidth="1"/>
  </cols>
  <sheetData>
    <row r="1" spans="1:35" ht="21" customHeight="1" x14ac:dyDescent="0.25">
      <c r="A1" s="1"/>
      <c r="B1" s="209" t="s">
        <v>0</v>
      </c>
      <c r="C1" s="210"/>
      <c r="D1" s="210"/>
      <c r="E1" s="210"/>
      <c r="F1" s="210"/>
      <c r="G1" s="210"/>
      <c r="H1" s="210"/>
      <c r="I1" s="210"/>
      <c r="J1" s="21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5" customHeight="1" x14ac:dyDescent="0.25">
      <c r="A2" s="1"/>
      <c r="B2" s="171"/>
      <c r="C2" s="120"/>
      <c r="D2" s="120"/>
      <c r="E2" s="120"/>
      <c r="F2" s="120"/>
      <c r="G2" s="120"/>
      <c r="H2" s="120"/>
      <c r="I2" s="120"/>
      <c r="J2" s="121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25">
      <c r="A3" s="1"/>
      <c r="B3" s="5"/>
      <c r="C3" s="1"/>
      <c r="D3" s="6" t="s">
        <v>1</v>
      </c>
      <c r="E3" s="212"/>
      <c r="F3" s="120"/>
      <c r="G3" s="120"/>
      <c r="H3" s="152"/>
      <c r="I3" s="7"/>
      <c r="J3" s="8"/>
      <c r="K3" s="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5" customHeight="1" x14ac:dyDescent="0.25">
      <c r="A4" s="1"/>
      <c r="B4" s="5"/>
      <c r="C4" s="1"/>
      <c r="D4" s="6" t="s">
        <v>2</v>
      </c>
      <c r="E4" s="213"/>
      <c r="F4" s="123"/>
      <c r="G4" s="10" t="s">
        <v>3</v>
      </c>
      <c r="H4" s="7"/>
      <c r="I4" s="7"/>
      <c r="J4" s="8"/>
      <c r="K4" s="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" customHeight="1" x14ac:dyDescent="0.25">
      <c r="A5" s="1"/>
      <c r="B5" s="5"/>
      <c r="C5" s="1"/>
      <c r="D5" s="6" t="s">
        <v>4</v>
      </c>
      <c r="E5" s="11" t="s">
        <v>5</v>
      </c>
      <c r="F5" s="6" t="s">
        <v>6</v>
      </c>
      <c r="G5" s="11" t="s">
        <v>7</v>
      </c>
      <c r="H5" s="7"/>
      <c r="I5" s="7"/>
      <c r="J5" s="8"/>
      <c r="K5" s="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" customHeight="1" x14ac:dyDescent="0.25">
      <c r="A6" s="1"/>
      <c r="B6" s="171"/>
      <c r="C6" s="120"/>
      <c r="D6" s="120"/>
      <c r="E6" s="120"/>
      <c r="F6" s="120"/>
      <c r="G6" s="120"/>
      <c r="H6" s="120"/>
      <c r="I6" s="120"/>
      <c r="J6" s="121"/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" customHeight="1" x14ac:dyDescent="0.25">
      <c r="A7" s="1"/>
      <c r="B7" s="208" t="s">
        <v>8</v>
      </c>
      <c r="C7" s="120"/>
      <c r="D7" s="120"/>
      <c r="E7" s="120"/>
      <c r="F7" s="120"/>
      <c r="G7" s="120"/>
      <c r="H7" s="120"/>
      <c r="I7" s="120"/>
      <c r="J7" s="121"/>
      <c r="K7" s="9"/>
      <c r="L7" s="3"/>
      <c r="M7" s="12" t="s">
        <v>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" customHeight="1" x14ac:dyDescent="0.25">
      <c r="A8" s="1"/>
      <c r="B8" s="171"/>
      <c r="C8" s="120"/>
      <c r="D8" s="120"/>
      <c r="E8" s="120"/>
      <c r="F8" s="120"/>
      <c r="G8" s="120"/>
      <c r="H8" s="120"/>
      <c r="I8" s="120"/>
      <c r="J8" s="121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customHeight="1" x14ac:dyDescent="0.25">
      <c r="A9" s="1"/>
      <c r="B9" s="13" t="s">
        <v>10</v>
      </c>
      <c r="C9" s="198" t="s">
        <v>11</v>
      </c>
      <c r="D9" s="126"/>
      <c r="E9" s="126"/>
      <c r="F9" s="126"/>
      <c r="G9" s="127"/>
      <c r="H9" s="214"/>
      <c r="I9" s="126"/>
      <c r="J9" s="129"/>
      <c r="K9" s="14"/>
      <c r="L9" s="3"/>
      <c r="M9" s="3" t="s">
        <v>12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" customHeight="1" x14ac:dyDescent="0.25">
      <c r="A10" s="1"/>
      <c r="B10" s="13" t="s">
        <v>13</v>
      </c>
      <c r="C10" s="198" t="s">
        <v>14</v>
      </c>
      <c r="D10" s="126"/>
      <c r="E10" s="126"/>
      <c r="F10" s="126"/>
      <c r="G10" s="127"/>
      <c r="H10" s="161"/>
      <c r="I10" s="126"/>
      <c r="J10" s="129"/>
      <c r="K10" s="14"/>
      <c r="L10" s="3"/>
      <c r="M10" s="3" t="s">
        <v>15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" customHeight="1" x14ac:dyDescent="0.25">
      <c r="A11" s="1"/>
      <c r="B11" s="15" t="s">
        <v>16</v>
      </c>
      <c r="C11" s="198" t="s">
        <v>17</v>
      </c>
      <c r="D11" s="126"/>
      <c r="E11" s="126"/>
      <c r="F11" s="126"/>
      <c r="G11" s="148"/>
      <c r="H11" s="204" t="s">
        <v>18</v>
      </c>
      <c r="I11" s="126"/>
      <c r="J11" s="129"/>
      <c r="K11" s="4"/>
      <c r="L11" s="3"/>
      <c r="M11" s="3" t="s">
        <v>19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" customHeight="1" x14ac:dyDescent="0.25">
      <c r="A12" s="1"/>
      <c r="B12" s="13" t="s">
        <v>20</v>
      </c>
      <c r="C12" s="16" t="s">
        <v>21</v>
      </c>
      <c r="D12" s="17"/>
      <c r="E12" s="17"/>
      <c r="F12" s="17"/>
      <c r="G12" s="17"/>
      <c r="H12" s="204">
        <v>30</v>
      </c>
      <c r="I12" s="126"/>
      <c r="J12" s="129"/>
      <c r="K12" s="4"/>
      <c r="L12" s="3"/>
      <c r="M12" s="3" t="s">
        <v>22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5" customHeight="1" x14ac:dyDescent="0.25">
      <c r="A13" s="1"/>
      <c r="B13" s="171"/>
      <c r="C13" s="120"/>
      <c r="D13" s="120"/>
      <c r="E13" s="120"/>
      <c r="F13" s="120"/>
      <c r="G13" s="120"/>
      <c r="H13" s="120"/>
      <c r="I13" s="120"/>
      <c r="J13" s="121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" customHeight="1" x14ac:dyDescent="0.25">
      <c r="A14" s="1"/>
      <c r="B14" s="208" t="s">
        <v>23</v>
      </c>
      <c r="C14" s="120"/>
      <c r="D14" s="120"/>
      <c r="E14" s="120"/>
      <c r="F14" s="120"/>
      <c r="G14" s="120"/>
      <c r="H14" s="120"/>
      <c r="I14" s="120"/>
      <c r="J14" s="121"/>
      <c r="K14" s="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5" customHeight="1" x14ac:dyDescent="0.25">
      <c r="A15" s="1"/>
      <c r="B15" s="13">
        <v>1</v>
      </c>
      <c r="C15" s="203" t="s">
        <v>24</v>
      </c>
      <c r="D15" s="126"/>
      <c r="E15" s="126"/>
      <c r="F15" s="126"/>
      <c r="G15" s="126"/>
      <c r="H15" s="127"/>
      <c r="I15" s="204" t="s">
        <v>25</v>
      </c>
      <c r="J15" s="129"/>
      <c r="K15" s="4"/>
      <c r="L15" s="3"/>
      <c r="M15" s="3" t="s">
        <v>26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5" customHeight="1" x14ac:dyDescent="0.25">
      <c r="A16" s="3"/>
      <c r="B16" s="13">
        <v>2</v>
      </c>
      <c r="C16" s="203" t="s">
        <v>27</v>
      </c>
      <c r="D16" s="126"/>
      <c r="E16" s="126"/>
      <c r="F16" s="126"/>
      <c r="G16" s="126"/>
      <c r="H16" s="127"/>
      <c r="I16" s="204">
        <v>6</v>
      </c>
      <c r="J16" s="129"/>
      <c r="K16" s="4"/>
      <c r="L16" s="3"/>
      <c r="M16" s="3" t="s">
        <v>28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5" customHeight="1" x14ac:dyDescent="0.25">
      <c r="A17" s="3"/>
      <c r="B17" s="13">
        <v>3</v>
      </c>
      <c r="C17" s="18" t="s">
        <v>29</v>
      </c>
      <c r="D17" s="205" t="s">
        <v>30</v>
      </c>
      <c r="E17" s="126"/>
      <c r="F17" s="126"/>
      <c r="G17" s="126"/>
      <c r="H17" s="126"/>
      <c r="I17" s="126"/>
      <c r="J17" s="129"/>
      <c r="K17" s="4"/>
      <c r="L17" s="3"/>
      <c r="M17" s="3" t="s">
        <v>31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5" customHeight="1" x14ac:dyDescent="0.25">
      <c r="A18" s="3"/>
      <c r="B18" s="171"/>
      <c r="C18" s="120"/>
      <c r="D18" s="120"/>
      <c r="E18" s="120"/>
      <c r="F18" s="120"/>
      <c r="G18" s="120"/>
      <c r="H18" s="120"/>
      <c r="I18" s="120"/>
      <c r="J18" s="121"/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5" customHeight="1" x14ac:dyDescent="0.25">
      <c r="A19" s="3"/>
      <c r="B19" s="206" t="s">
        <v>32</v>
      </c>
      <c r="C19" s="120"/>
      <c r="D19" s="120"/>
      <c r="E19" s="120"/>
      <c r="F19" s="120"/>
      <c r="G19" s="120"/>
      <c r="H19" s="120"/>
      <c r="I19" s="120"/>
      <c r="J19" s="121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5" customHeight="1" x14ac:dyDescent="0.25">
      <c r="A20" s="3"/>
      <c r="B20" s="171"/>
      <c r="C20" s="120"/>
      <c r="D20" s="120"/>
      <c r="E20" s="120"/>
      <c r="F20" s="120"/>
      <c r="G20" s="120"/>
      <c r="H20" s="120"/>
      <c r="I20" s="120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" customHeight="1" x14ac:dyDescent="0.25">
      <c r="A21" s="3"/>
      <c r="B21" s="207" t="s">
        <v>33</v>
      </c>
      <c r="C21" s="174"/>
      <c r="D21" s="174"/>
      <c r="E21" s="174"/>
      <c r="F21" s="174"/>
      <c r="G21" s="174"/>
      <c r="H21" s="174"/>
      <c r="I21" s="174"/>
      <c r="J21" s="175"/>
      <c r="K21" s="2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5" customHeight="1" x14ac:dyDescent="0.25">
      <c r="A22" s="3"/>
      <c r="B22" s="125" t="s">
        <v>34</v>
      </c>
      <c r="C22" s="126"/>
      <c r="D22" s="126"/>
      <c r="E22" s="126"/>
      <c r="F22" s="126"/>
      <c r="G22" s="126"/>
      <c r="H22" s="126"/>
      <c r="I22" s="126"/>
      <c r="J22" s="129"/>
      <c r="K22" s="2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5" customHeight="1" x14ac:dyDescent="0.25">
      <c r="A23" s="3"/>
      <c r="B23" s="21">
        <v>1</v>
      </c>
      <c r="C23" s="170" t="s">
        <v>35</v>
      </c>
      <c r="D23" s="126"/>
      <c r="E23" s="126"/>
      <c r="F23" s="126"/>
      <c r="G23" s="126"/>
      <c r="H23" s="127"/>
      <c r="I23" s="200" t="s">
        <v>36</v>
      </c>
      <c r="J23" s="129"/>
      <c r="K23" s="20"/>
      <c r="L23" s="3"/>
      <c r="M23" s="3" t="s">
        <v>37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5" customHeight="1" x14ac:dyDescent="0.25">
      <c r="A24" s="3"/>
      <c r="B24" s="21">
        <v>2</v>
      </c>
      <c r="C24" s="170" t="s">
        <v>38</v>
      </c>
      <c r="D24" s="126"/>
      <c r="E24" s="126"/>
      <c r="F24" s="126"/>
      <c r="G24" s="126"/>
      <c r="H24" s="127"/>
      <c r="I24" s="200"/>
      <c r="J24" s="129"/>
      <c r="K24" s="20"/>
      <c r="L24" s="3"/>
      <c r="M24" s="3" t="s">
        <v>39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5" customHeight="1" x14ac:dyDescent="0.25">
      <c r="A25" s="3"/>
      <c r="B25" s="21">
        <v>3</v>
      </c>
      <c r="C25" s="170" t="s">
        <v>40</v>
      </c>
      <c r="D25" s="126"/>
      <c r="E25" s="126"/>
      <c r="F25" s="126"/>
      <c r="G25" s="126"/>
      <c r="H25" s="127"/>
      <c r="I25" s="201">
        <v>0</v>
      </c>
      <c r="J25" s="129"/>
      <c r="K25" s="22"/>
      <c r="L25" s="3"/>
      <c r="M25" s="3" t="s">
        <v>41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5" customHeight="1" x14ac:dyDescent="0.25">
      <c r="A26" s="3"/>
      <c r="B26" s="21">
        <v>4</v>
      </c>
      <c r="C26" s="170" t="s">
        <v>42</v>
      </c>
      <c r="D26" s="126"/>
      <c r="E26" s="126"/>
      <c r="F26" s="126"/>
      <c r="G26" s="126"/>
      <c r="H26" s="127"/>
      <c r="I26" s="200"/>
      <c r="J26" s="129"/>
      <c r="K26" s="23"/>
      <c r="L26" s="3"/>
      <c r="M26" s="3" t="s">
        <v>43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5" customHeight="1" x14ac:dyDescent="0.25">
      <c r="A27" s="3"/>
      <c r="B27" s="21">
        <v>5</v>
      </c>
      <c r="C27" s="170" t="s">
        <v>44</v>
      </c>
      <c r="D27" s="126"/>
      <c r="E27" s="126"/>
      <c r="F27" s="126"/>
      <c r="G27" s="126"/>
      <c r="H27" s="127"/>
      <c r="I27" s="202" t="s">
        <v>45</v>
      </c>
      <c r="J27" s="129"/>
      <c r="K27" s="23"/>
      <c r="L27" s="3"/>
      <c r="M27" s="3" t="s">
        <v>46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5" customHeight="1" x14ac:dyDescent="0.25">
      <c r="A28" s="3"/>
      <c r="B28" s="193"/>
      <c r="C28" s="117"/>
      <c r="D28" s="117"/>
      <c r="E28" s="117"/>
      <c r="F28" s="117"/>
      <c r="G28" s="117"/>
      <c r="H28" s="117"/>
      <c r="I28" s="117"/>
      <c r="J28" s="118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" customHeight="1" x14ac:dyDescent="0.25">
      <c r="A29" s="3"/>
      <c r="B29" s="139" t="s">
        <v>47</v>
      </c>
      <c r="C29" s="126"/>
      <c r="D29" s="126"/>
      <c r="E29" s="126"/>
      <c r="F29" s="126"/>
      <c r="G29" s="126"/>
      <c r="H29" s="126"/>
      <c r="I29" s="126"/>
      <c r="J29" s="129"/>
      <c r="K29" s="2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" customHeight="1" x14ac:dyDescent="0.25">
      <c r="A30" s="3"/>
      <c r="B30" s="26">
        <v>1</v>
      </c>
      <c r="C30" s="140" t="s">
        <v>48</v>
      </c>
      <c r="D30" s="126"/>
      <c r="E30" s="126"/>
      <c r="F30" s="126"/>
      <c r="G30" s="126"/>
      <c r="H30" s="127"/>
      <c r="I30" s="197" t="s">
        <v>49</v>
      </c>
      <c r="J30" s="129"/>
      <c r="K30" s="2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" customHeight="1" x14ac:dyDescent="0.25">
      <c r="A31" s="3"/>
      <c r="B31" s="21" t="s">
        <v>10</v>
      </c>
      <c r="C31" s="198" t="s">
        <v>50</v>
      </c>
      <c r="D31" s="126"/>
      <c r="E31" s="126"/>
      <c r="F31" s="126"/>
      <c r="G31" s="126"/>
      <c r="H31" s="127"/>
      <c r="I31" s="131">
        <v>0</v>
      </c>
      <c r="J31" s="129"/>
      <c r="K31" s="28" t="e">
        <f>((I31/(I25/220)))</f>
        <v>#DIV/0!</v>
      </c>
      <c r="L31" s="29"/>
      <c r="M31" s="194" t="s">
        <v>51</v>
      </c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5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5" customHeight="1" x14ac:dyDescent="0.25">
      <c r="A32" s="3"/>
      <c r="B32" s="30" t="s">
        <v>13</v>
      </c>
      <c r="C32" s="31" t="s">
        <v>52</v>
      </c>
      <c r="D32" s="32"/>
      <c r="E32" s="33" t="s">
        <v>53</v>
      </c>
      <c r="F32" s="33" t="s">
        <v>54</v>
      </c>
      <c r="G32" s="32"/>
      <c r="H32" s="34">
        <v>0.3</v>
      </c>
      <c r="I32" s="131">
        <f>IF(F32="N",0,I31*H32)</f>
        <v>0</v>
      </c>
      <c r="J32" s="129"/>
      <c r="K32" s="35"/>
      <c r="L32" s="3"/>
      <c r="M32" s="194" t="s">
        <v>55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5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5" customHeight="1" x14ac:dyDescent="0.25">
      <c r="A33" s="3"/>
      <c r="B33" s="30" t="s">
        <v>16</v>
      </c>
      <c r="C33" s="31" t="s">
        <v>56</v>
      </c>
      <c r="D33" s="32"/>
      <c r="E33" s="33" t="s">
        <v>53</v>
      </c>
      <c r="F33" s="33" t="s">
        <v>54</v>
      </c>
      <c r="G33" s="36">
        <v>1212</v>
      </c>
      <c r="H33" s="34">
        <v>0.1</v>
      </c>
      <c r="I33" s="199">
        <f>IF(F33="N",0,G33*H33)</f>
        <v>0</v>
      </c>
      <c r="J33" s="129"/>
      <c r="K33" s="35"/>
      <c r="L33" s="3"/>
      <c r="M33" s="37" t="s">
        <v>57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5" customHeight="1" x14ac:dyDescent="0.25">
      <c r="A34" s="3"/>
      <c r="B34" s="21" t="s">
        <v>20</v>
      </c>
      <c r="C34" s="31" t="s">
        <v>58</v>
      </c>
      <c r="D34" s="32"/>
      <c r="E34" s="33" t="s">
        <v>53</v>
      </c>
      <c r="F34" s="33" t="s">
        <v>54</v>
      </c>
      <c r="G34" s="36">
        <f>IF(F34="N",0,I31+I32)</f>
        <v>0</v>
      </c>
      <c r="H34" s="34">
        <v>0.2</v>
      </c>
      <c r="I34" s="131">
        <f>IF(F34="N",0,(G34/220)*H34*7*15.2)</f>
        <v>0</v>
      </c>
      <c r="J34" s="129"/>
      <c r="K34" s="38"/>
      <c r="L34" s="3"/>
      <c r="M34" s="37" t="s">
        <v>59</v>
      </c>
      <c r="N34" s="3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5" customHeight="1" x14ac:dyDescent="0.25">
      <c r="A35" s="3"/>
      <c r="B35" s="21" t="s">
        <v>60</v>
      </c>
      <c r="C35" s="31" t="s">
        <v>61</v>
      </c>
      <c r="D35" s="32"/>
      <c r="E35" s="32"/>
      <c r="F35" s="32"/>
      <c r="G35" s="33" t="s">
        <v>53</v>
      </c>
      <c r="H35" s="39" t="s">
        <v>54</v>
      </c>
      <c r="I35" s="131">
        <f>IF(H35="N",0,(G34/220)*0.1429*7*15.2*H34)</f>
        <v>0</v>
      </c>
      <c r="J35" s="129"/>
      <c r="K35" s="38"/>
      <c r="L35" s="3"/>
      <c r="M35" s="3" t="s">
        <v>62</v>
      </c>
      <c r="N35" s="3"/>
      <c r="O35" s="3"/>
      <c r="P35" s="3"/>
      <c r="Q35" s="3"/>
      <c r="R35" s="2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5" customHeight="1" x14ac:dyDescent="0.25">
      <c r="A36" s="3"/>
      <c r="B36" s="13" t="s">
        <v>63</v>
      </c>
      <c r="C36" s="146" t="s">
        <v>64</v>
      </c>
      <c r="D36" s="126"/>
      <c r="E36" s="126"/>
      <c r="F36" s="126"/>
      <c r="G36" s="126"/>
      <c r="H36" s="127"/>
      <c r="I36" s="136"/>
      <c r="J36" s="129"/>
      <c r="K36" s="29"/>
      <c r="L36" s="3"/>
      <c r="M36" s="195"/>
      <c r="N36" s="152"/>
      <c r="O36" s="40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5" customHeight="1" x14ac:dyDescent="0.25">
      <c r="A37" s="3"/>
      <c r="B37" s="21" t="s">
        <v>65</v>
      </c>
      <c r="C37" s="170" t="s">
        <v>66</v>
      </c>
      <c r="D37" s="126"/>
      <c r="E37" s="126"/>
      <c r="F37" s="126"/>
      <c r="G37" s="126"/>
      <c r="H37" s="127"/>
      <c r="I37" s="196"/>
      <c r="J37" s="185"/>
      <c r="K37" s="41"/>
      <c r="L37" s="29"/>
      <c r="M37" s="194"/>
      <c r="N37" s="15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5" customHeight="1" x14ac:dyDescent="0.25">
      <c r="A38" s="3"/>
      <c r="B38" s="135" t="s">
        <v>67</v>
      </c>
      <c r="C38" s="126"/>
      <c r="D38" s="126"/>
      <c r="E38" s="126"/>
      <c r="F38" s="126"/>
      <c r="G38" s="126"/>
      <c r="H38" s="127"/>
      <c r="I38" s="137">
        <f>SUM(I31:J37)</f>
        <v>0</v>
      </c>
      <c r="J38" s="129"/>
      <c r="K38" s="42"/>
      <c r="L38" s="3"/>
      <c r="M38" s="3" t="s">
        <v>68</v>
      </c>
      <c r="N38" s="3"/>
      <c r="O38" s="192"/>
      <c r="P38" s="12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5" customHeight="1" x14ac:dyDescent="0.25">
      <c r="A39" s="3"/>
      <c r="B39" s="193"/>
      <c r="C39" s="117"/>
      <c r="D39" s="117"/>
      <c r="E39" s="117"/>
      <c r="F39" s="117"/>
      <c r="G39" s="117"/>
      <c r="H39" s="117"/>
      <c r="I39" s="117"/>
      <c r="J39" s="118"/>
      <c r="K39" s="4"/>
      <c r="L39" s="2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5" customHeight="1" x14ac:dyDescent="0.25">
      <c r="A40" s="3"/>
      <c r="B40" s="139" t="s">
        <v>69</v>
      </c>
      <c r="C40" s="126"/>
      <c r="D40" s="126"/>
      <c r="E40" s="126"/>
      <c r="F40" s="126"/>
      <c r="G40" s="126"/>
      <c r="H40" s="126"/>
      <c r="I40" s="126"/>
      <c r="J40" s="129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5" customHeight="1" x14ac:dyDescent="0.25">
      <c r="A41" s="3"/>
      <c r="B41" s="125" t="s">
        <v>70</v>
      </c>
      <c r="C41" s="126"/>
      <c r="D41" s="126"/>
      <c r="E41" s="126"/>
      <c r="F41" s="126"/>
      <c r="G41" s="126"/>
      <c r="H41" s="126"/>
      <c r="I41" s="126"/>
      <c r="J41" s="129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5" customHeight="1" x14ac:dyDescent="0.25">
      <c r="A42" s="3"/>
      <c r="B42" s="26" t="s">
        <v>71</v>
      </c>
      <c r="C42" s="140" t="s">
        <v>72</v>
      </c>
      <c r="D42" s="126"/>
      <c r="E42" s="126"/>
      <c r="F42" s="126"/>
      <c r="G42" s="126"/>
      <c r="H42" s="127"/>
      <c r="I42" s="43" t="s">
        <v>73</v>
      </c>
      <c r="J42" s="44" t="s">
        <v>49</v>
      </c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5" customHeight="1" x14ac:dyDescent="0.25">
      <c r="A43" s="3"/>
      <c r="B43" s="21" t="s">
        <v>10</v>
      </c>
      <c r="C43" s="170" t="s">
        <v>74</v>
      </c>
      <c r="D43" s="126"/>
      <c r="E43" s="126"/>
      <c r="F43" s="126"/>
      <c r="G43" s="126"/>
      <c r="H43" s="127"/>
      <c r="I43" s="45">
        <f>1/12</f>
        <v>8.3333333333333329E-2</v>
      </c>
      <c r="J43" s="46">
        <f>I43*I38</f>
        <v>0</v>
      </c>
      <c r="K43" s="4"/>
      <c r="L43" s="3"/>
      <c r="M43" s="194" t="s">
        <v>75</v>
      </c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52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5" customHeight="1" x14ac:dyDescent="0.25">
      <c r="A44" s="3"/>
      <c r="B44" s="21" t="s">
        <v>13</v>
      </c>
      <c r="C44" s="170" t="s">
        <v>76</v>
      </c>
      <c r="D44" s="126"/>
      <c r="E44" s="126"/>
      <c r="F44" s="126"/>
      <c r="G44" s="126"/>
      <c r="H44" s="127"/>
      <c r="I44" s="47">
        <v>3.0249999999999999E-2</v>
      </c>
      <c r="J44" s="46">
        <f>I44*I38</f>
        <v>0</v>
      </c>
      <c r="K44" s="4"/>
      <c r="L44" s="3"/>
      <c r="M44" s="194" t="s">
        <v>77</v>
      </c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52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5" customHeight="1" x14ac:dyDescent="0.25">
      <c r="A45" s="3"/>
      <c r="B45" s="30" t="s">
        <v>16</v>
      </c>
      <c r="C45" s="130" t="s">
        <v>78</v>
      </c>
      <c r="D45" s="126"/>
      <c r="E45" s="126"/>
      <c r="F45" s="126"/>
      <c r="G45" s="126"/>
      <c r="H45" s="127"/>
      <c r="I45" s="48">
        <f>(I43+I44+I93)*I58</f>
        <v>7.1108000000000005E-2</v>
      </c>
      <c r="J45" s="49">
        <f>I45*I38</f>
        <v>0</v>
      </c>
      <c r="K45" s="4"/>
      <c r="L45" s="3"/>
      <c r="M45" s="194" t="s">
        <v>79</v>
      </c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52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" customHeight="1" x14ac:dyDescent="0.25">
      <c r="A46" s="3"/>
      <c r="B46" s="135" t="s">
        <v>80</v>
      </c>
      <c r="C46" s="126"/>
      <c r="D46" s="126"/>
      <c r="E46" s="126"/>
      <c r="F46" s="126"/>
      <c r="G46" s="126"/>
      <c r="H46" s="127"/>
      <c r="I46" s="137">
        <f>SUM(J43:J45)</f>
        <v>0</v>
      </c>
      <c r="J46" s="129"/>
      <c r="K46" s="4"/>
      <c r="L46" s="3"/>
      <c r="M46" s="3" t="s">
        <v>81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5" customHeight="1" x14ac:dyDescent="0.25">
      <c r="A47" s="3"/>
      <c r="B47" s="176"/>
      <c r="C47" s="126"/>
      <c r="D47" s="126"/>
      <c r="E47" s="126"/>
      <c r="F47" s="126"/>
      <c r="G47" s="126"/>
      <c r="H47" s="126"/>
      <c r="I47" s="126"/>
      <c r="J47" s="129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5" customHeight="1" x14ac:dyDescent="0.25">
      <c r="A48" s="3"/>
      <c r="B48" s="125" t="s">
        <v>82</v>
      </c>
      <c r="C48" s="126"/>
      <c r="D48" s="126"/>
      <c r="E48" s="126"/>
      <c r="F48" s="126"/>
      <c r="G48" s="126"/>
      <c r="H48" s="126"/>
      <c r="I48" s="126"/>
      <c r="J48" s="129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5" customHeight="1" x14ac:dyDescent="0.25">
      <c r="A49" s="3"/>
      <c r="B49" s="26" t="s">
        <v>83</v>
      </c>
      <c r="C49" s="140" t="s">
        <v>84</v>
      </c>
      <c r="D49" s="126"/>
      <c r="E49" s="126"/>
      <c r="F49" s="126"/>
      <c r="G49" s="126"/>
      <c r="H49" s="127"/>
      <c r="I49" s="43" t="s">
        <v>73</v>
      </c>
      <c r="J49" s="44" t="s">
        <v>49</v>
      </c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5" customHeight="1" x14ac:dyDescent="0.25">
      <c r="A50" s="3"/>
      <c r="B50" s="21" t="s">
        <v>10</v>
      </c>
      <c r="C50" s="170" t="s">
        <v>85</v>
      </c>
      <c r="D50" s="126"/>
      <c r="E50" s="126"/>
      <c r="F50" s="126"/>
      <c r="G50" s="126"/>
      <c r="H50" s="127"/>
      <c r="I50" s="45">
        <v>0.2</v>
      </c>
      <c r="J50" s="50">
        <f t="shared" ref="J50:J57" si="0">I50*$I$38</f>
        <v>0</v>
      </c>
      <c r="K50" s="4"/>
      <c r="L50" s="51"/>
      <c r="M50" s="3" t="s">
        <v>86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5" customHeight="1" x14ac:dyDescent="0.25">
      <c r="A51" s="3"/>
      <c r="B51" s="21" t="s">
        <v>13</v>
      </c>
      <c r="C51" s="170" t="s">
        <v>87</v>
      </c>
      <c r="D51" s="126"/>
      <c r="E51" s="126"/>
      <c r="F51" s="126"/>
      <c r="G51" s="126"/>
      <c r="H51" s="127"/>
      <c r="I51" s="45">
        <v>2.5000000000000001E-2</v>
      </c>
      <c r="J51" s="50">
        <f t="shared" si="0"/>
        <v>0</v>
      </c>
      <c r="K51" s="4"/>
      <c r="L51" s="51"/>
      <c r="M51" s="3" t="s">
        <v>88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5" customHeight="1" x14ac:dyDescent="0.25">
      <c r="A52" s="3"/>
      <c r="B52" s="21" t="s">
        <v>16</v>
      </c>
      <c r="C52" s="52" t="s">
        <v>89</v>
      </c>
      <c r="D52" s="53"/>
      <c r="E52" s="54" t="s">
        <v>90</v>
      </c>
      <c r="F52" s="55">
        <v>1</v>
      </c>
      <c r="G52" s="56" t="s">
        <v>91</v>
      </c>
      <c r="H52" s="55">
        <v>1</v>
      </c>
      <c r="I52" s="57">
        <v>0.01</v>
      </c>
      <c r="J52" s="58">
        <f t="shared" si="0"/>
        <v>0</v>
      </c>
      <c r="K52" s="4"/>
      <c r="L52" s="51"/>
      <c r="M52" s="3" t="s">
        <v>92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5" customHeight="1" x14ac:dyDescent="0.25">
      <c r="A53" s="3"/>
      <c r="B53" s="21" t="s">
        <v>20</v>
      </c>
      <c r="C53" s="170" t="s">
        <v>93</v>
      </c>
      <c r="D53" s="126"/>
      <c r="E53" s="126"/>
      <c r="F53" s="126"/>
      <c r="G53" s="126"/>
      <c r="H53" s="127"/>
      <c r="I53" s="45">
        <v>1.4999999999999999E-2</v>
      </c>
      <c r="J53" s="50">
        <f t="shared" si="0"/>
        <v>0</v>
      </c>
      <c r="K53" s="4"/>
      <c r="L53" s="51"/>
      <c r="M53" s="3" t="s">
        <v>94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5" customHeight="1" x14ac:dyDescent="0.25">
      <c r="A54" s="3"/>
      <c r="B54" s="21" t="s">
        <v>60</v>
      </c>
      <c r="C54" s="170" t="s">
        <v>95</v>
      </c>
      <c r="D54" s="126"/>
      <c r="E54" s="126"/>
      <c r="F54" s="126"/>
      <c r="G54" s="126"/>
      <c r="H54" s="127"/>
      <c r="I54" s="59">
        <v>0.01</v>
      </c>
      <c r="J54" s="50">
        <f t="shared" si="0"/>
        <v>0</v>
      </c>
      <c r="K54" s="4"/>
      <c r="L54" s="51"/>
      <c r="M54" s="3" t="s">
        <v>96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5" customHeight="1" x14ac:dyDescent="0.25">
      <c r="A55" s="3"/>
      <c r="B55" s="21" t="s">
        <v>63</v>
      </c>
      <c r="C55" s="170" t="s">
        <v>97</v>
      </c>
      <c r="D55" s="126"/>
      <c r="E55" s="126"/>
      <c r="F55" s="126"/>
      <c r="G55" s="126"/>
      <c r="H55" s="127"/>
      <c r="I55" s="45">
        <v>6.0000000000000001E-3</v>
      </c>
      <c r="J55" s="50">
        <f t="shared" si="0"/>
        <v>0</v>
      </c>
      <c r="K55" s="4"/>
      <c r="L55" s="51"/>
      <c r="M55" s="3" t="s">
        <v>98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5" customHeight="1" x14ac:dyDescent="0.25">
      <c r="A56" s="3"/>
      <c r="B56" s="21" t="s">
        <v>65</v>
      </c>
      <c r="C56" s="170" t="s">
        <v>99</v>
      </c>
      <c r="D56" s="126"/>
      <c r="E56" s="126"/>
      <c r="F56" s="126"/>
      <c r="G56" s="126"/>
      <c r="H56" s="127"/>
      <c r="I56" s="45">
        <v>2E-3</v>
      </c>
      <c r="J56" s="50">
        <f t="shared" si="0"/>
        <v>0</v>
      </c>
      <c r="K56" s="4"/>
      <c r="L56" s="51"/>
      <c r="M56" s="3" t="s">
        <v>100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5" customHeight="1" x14ac:dyDescent="0.25">
      <c r="A57" s="3"/>
      <c r="B57" s="21" t="s">
        <v>101</v>
      </c>
      <c r="C57" s="170" t="s">
        <v>102</v>
      </c>
      <c r="D57" s="126"/>
      <c r="E57" s="126"/>
      <c r="F57" s="126"/>
      <c r="G57" s="126"/>
      <c r="H57" s="127"/>
      <c r="I57" s="59">
        <v>0.08</v>
      </c>
      <c r="J57" s="50">
        <f t="shared" si="0"/>
        <v>0</v>
      </c>
      <c r="K57" s="4"/>
      <c r="L57" s="51"/>
      <c r="M57" s="3" t="s">
        <v>103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" customHeight="1" x14ac:dyDescent="0.25">
      <c r="A58" s="3"/>
      <c r="B58" s="135" t="s">
        <v>104</v>
      </c>
      <c r="C58" s="126"/>
      <c r="D58" s="126"/>
      <c r="E58" s="126"/>
      <c r="F58" s="126"/>
      <c r="G58" s="126"/>
      <c r="H58" s="127"/>
      <c r="I58" s="60">
        <f t="shared" ref="I58:J58" si="1">SUM(I50:I57)</f>
        <v>0.34800000000000003</v>
      </c>
      <c r="J58" s="61">
        <f t="shared" si="1"/>
        <v>0</v>
      </c>
      <c r="K58" s="4"/>
      <c r="L58" s="51"/>
      <c r="M58" s="3" t="s">
        <v>105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" customHeight="1" x14ac:dyDescent="0.25">
      <c r="A59" s="3"/>
      <c r="B59" s="176"/>
      <c r="C59" s="126"/>
      <c r="D59" s="126"/>
      <c r="E59" s="126"/>
      <c r="F59" s="126"/>
      <c r="G59" s="126"/>
      <c r="H59" s="126"/>
      <c r="I59" s="126"/>
      <c r="J59" s="129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" customHeight="1" x14ac:dyDescent="0.25">
      <c r="A60" s="3"/>
      <c r="B60" s="135" t="s">
        <v>106</v>
      </c>
      <c r="C60" s="126"/>
      <c r="D60" s="126"/>
      <c r="E60" s="126"/>
      <c r="F60" s="126"/>
      <c r="G60" s="126"/>
      <c r="H60" s="126"/>
      <c r="I60" s="126"/>
      <c r="J60" s="129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5" customHeight="1" x14ac:dyDescent="0.25">
      <c r="A61" s="3"/>
      <c r="B61" s="26" t="s">
        <v>107</v>
      </c>
      <c r="C61" s="140" t="s">
        <v>108</v>
      </c>
      <c r="D61" s="126"/>
      <c r="E61" s="126"/>
      <c r="F61" s="126"/>
      <c r="G61" s="126"/>
      <c r="H61" s="127"/>
      <c r="I61" s="142" t="s">
        <v>49</v>
      </c>
      <c r="J61" s="129"/>
      <c r="K61" s="6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5" customHeight="1" x14ac:dyDescent="0.25">
      <c r="A62" s="3"/>
      <c r="B62" s="178" t="s">
        <v>10</v>
      </c>
      <c r="C62" s="188" t="s">
        <v>109</v>
      </c>
      <c r="D62" s="63" t="s">
        <v>110</v>
      </c>
      <c r="E62" s="63" t="s">
        <v>111</v>
      </c>
      <c r="F62" s="63" t="s">
        <v>112</v>
      </c>
      <c r="G62" s="63" t="s">
        <v>113</v>
      </c>
      <c r="H62" s="63" t="s">
        <v>114</v>
      </c>
      <c r="I62" s="189">
        <f>IF(D63="N",0,(E63*F63*G63)-H63)</f>
        <v>0</v>
      </c>
      <c r="J62" s="190"/>
      <c r="K62" s="35"/>
      <c r="L62" s="3"/>
      <c r="M62" s="3" t="s">
        <v>115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187"/>
      <c r="AC62" s="150"/>
      <c r="AD62" s="187"/>
      <c r="AE62" s="150"/>
      <c r="AF62" s="187"/>
      <c r="AG62" s="150"/>
      <c r="AH62" s="187"/>
      <c r="AI62" s="150"/>
    </row>
    <row r="63" spans="1:35" ht="15" customHeight="1" x14ac:dyDescent="0.25">
      <c r="A63" s="3"/>
      <c r="B63" s="179"/>
      <c r="C63" s="134"/>
      <c r="D63" s="63" t="s">
        <v>116</v>
      </c>
      <c r="E63" s="36">
        <v>0</v>
      </c>
      <c r="F63" s="63">
        <v>2</v>
      </c>
      <c r="G63" s="63">
        <v>26</v>
      </c>
      <c r="H63" s="36">
        <f>I31*0.06</f>
        <v>0</v>
      </c>
      <c r="I63" s="191">
        <f>IF(I62&gt;=0,I62,0)</f>
        <v>0</v>
      </c>
      <c r="J63" s="175"/>
      <c r="K63" s="35"/>
      <c r="L63" s="3"/>
      <c r="M63" s="3" t="s">
        <v>117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64"/>
      <c r="AC63" s="65"/>
      <c r="AD63" s="66"/>
      <c r="AE63" s="67"/>
      <c r="AF63" s="68"/>
      <c r="AG63" s="67"/>
      <c r="AH63" s="68"/>
      <c r="AI63" s="67"/>
    </row>
    <row r="64" spans="1:35" ht="15" customHeight="1" x14ac:dyDescent="0.25">
      <c r="A64" s="3"/>
      <c r="B64" s="178" t="s">
        <v>13</v>
      </c>
      <c r="C64" s="180" t="s">
        <v>118</v>
      </c>
      <c r="D64" s="181"/>
      <c r="E64" s="63" t="s">
        <v>110</v>
      </c>
      <c r="F64" s="63" t="s">
        <v>111</v>
      </c>
      <c r="G64" s="63" t="s">
        <v>113</v>
      </c>
      <c r="H64" s="63" t="s">
        <v>114</v>
      </c>
      <c r="I64" s="184">
        <f>IF(E65="N",0,(F65*G65)-H65)</f>
        <v>0</v>
      </c>
      <c r="J64" s="118"/>
      <c r="K64" s="35"/>
      <c r="L64" s="3"/>
      <c r="M64" s="3" t="s">
        <v>119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9"/>
      <c r="AC64" s="70"/>
      <c r="AD64" s="69"/>
      <c r="AE64" s="71"/>
      <c r="AF64" s="69"/>
      <c r="AG64" s="71"/>
      <c r="AH64" s="69"/>
      <c r="AI64" s="71"/>
    </row>
    <row r="65" spans="1:35" ht="15" customHeight="1" x14ac:dyDescent="0.25">
      <c r="A65" s="3"/>
      <c r="B65" s="179"/>
      <c r="C65" s="182"/>
      <c r="D65" s="183"/>
      <c r="E65" s="63" t="s">
        <v>54</v>
      </c>
      <c r="F65" s="36">
        <v>0</v>
      </c>
      <c r="G65" s="63">
        <v>0</v>
      </c>
      <c r="H65" s="36">
        <f>F65*20%</f>
        <v>0</v>
      </c>
      <c r="I65" s="182"/>
      <c r="J65" s="185"/>
      <c r="K65" s="35"/>
      <c r="L65" s="3"/>
      <c r="M65" s="3" t="s">
        <v>120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72"/>
      <c r="AC65" s="73"/>
      <c r="AD65" s="72"/>
      <c r="AE65" s="74"/>
      <c r="AF65" s="72"/>
      <c r="AG65" s="74"/>
      <c r="AH65" s="72"/>
      <c r="AI65" s="74"/>
    </row>
    <row r="66" spans="1:35" ht="15" customHeight="1" x14ac:dyDescent="0.25">
      <c r="A66" s="3"/>
      <c r="B66" s="21" t="s">
        <v>16</v>
      </c>
      <c r="C66" s="130" t="s">
        <v>121</v>
      </c>
      <c r="D66" s="126"/>
      <c r="E66" s="126"/>
      <c r="F66" s="126"/>
      <c r="G66" s="126"/>
      <c r="H66" s="127"/>
      <c r="I66" s="177">
        <v>0</v>
      </c>
      <c r="J66" s="129"/>
      <c r="K66" s="75"/>
      <c r="L66" s="3"/>
      <c r="M66" s="3" t="s">
        <v>122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76"/>
      <c r="AC66" s="76"/>
      <c r="AD66" s="76"/>
      <c r="AE66" s="76"/>
      <c r="AF66" s="76"/>
      <c r="AG66" s="76"/>
      <c r="AH66" s="76"/>
      <c r="AI66" s="76"/>
    </row>
    <row r="67" spans="1:35" ht="15" customHeight="1" x14ac:dyDescent="0.25">
      <c r="A67" s="3"/>
      <c r="B67" s="21" t="s">
        <v>20</v>
      </c>
      <c r="C67" s="130" t="s">
        <v>123</v>
      </c>
      <c r="D67" s="126"/>
      <c r="E67" s="126"/>
      <c r="F67" s="126"/>
      <c r="G67" s="126"/>
      <c r="H67" s="127"/>
      <c r="I67" s="177">
        <v>0</v>
      </c>
      <c r="J67" s="129"/>
      <c r="K67" s="35"/>
      <c r="L67" s="3"/>
      <c r="M67" s="3" t="s">
        <v>124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76"/>
      <c r="AC67" s="76"/>
      <c r="AD67" s="76"/>
      <c r="AE67" s="76"/>
      <c r="AF67" s="76"/>
      <c r="AG67" s="76"/>
      <c r="AH67" s="76"/>
      <c r="AI67" s="76"/>
    </row>
    <row r="68" spans="1:35" ht="15" customHeight="1" x14ac:dyDescent="0.25">
      <c r="A68" s="3"/>
      <c r="B68" s="21" t="s">
        <v>60</v>
      </c>
      <c r="C68" s="130" t="s">
        <v>125</v>
      </c>
      <c r="D68" s="126"/>
      <c r="E68" s="126"/>
      <c r="F68" s="126"/>
      <c r="G68" s="126"/>
      <c r="H68" s="127"/>
      <c r="I68" s="186">
        <v>0</v>
      </c>
      <c r="J68" s="129"/>
      <c r="K68" s="3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76"/>
      <c r="AC68" s="76"/>
      <c r="AD68" s="76"/>
      <c r="AE68" s="76"/>
      <c r="AF68" s="76"/>
      <c r="AG68" s="76"/>
      <c r="AH68" s="76"/>
      <c r="AI68" s="76"/>
    </row>
    <row r="69" spans="1:35" ht="15" customHeight="1" x14ac:dyDescent="0.25">
      <c r="A69" s="3"/>
      <c r="B69" s="21" t="s">
        <v>63</v>
      </c>
      <c r="C69" s="130" t="s">
        <v>126</v>
      </c>
      <c r="D69" s="126"/>
      <c r="E69" s="126"/>
      <c r="F69" s="126"/>
      <c r="G69" s="126"/>
      <c r="H69" s="127"/>
      <c r="I69" s="177">
        <v>0</v>
      </c>
      <c r="J69" s="129"/>
      <c r="K69" s="35"/>
      <c r="L69" s="3"/>
      <c r="M69" s="3" t="s">
        <v>124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76"/>
      <c r="AC69" s="76"/>
      <c r="AD69" s="76"/>
      <c r="AE69" s="76"/>
      <c r="AF69" s="76"/>
      <c r="AG69" s="76"/>
      <c r="AH69" s="76"/>
      <c r="AI69" s="76"/>
    </row>
    <row r="70" spans="1:35" ht="15" customHeight="1" x14ac:dyDescent="0.25">
      <c r="A70" s="3"/>
      <c r="B70" s="135" t="s">
        <v>80</v>
      </c>
      <c r="C70" s="126"/>
      <c r="D70" s="126"/>
      <c r="E70" s="126"/>
      <c r="F70" s="126"/>
      <c r="G70" s="126"/>
      <c r="H70" s="127"/>
      <c r="I70" s="137">
        <f>SUM(I63:J69)</f>
        <v>0</v>
      </c>
      <c r="J70" s="129"/>
      <c r="K70" s="42"/>
      <c r="L70" s="3"/>
      <c r="M70" s="3" t="s">
        <v>127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5" customHeight="1" x14ac:dyDescent="0.25">
      <c r="A71" s="3"/>
      <c r="B71" s="141"/>
      <c r="C71" s="123"/>
      <c r="D71" s="123"/>
      <c r="E71" s="123"/>
      <c r="F71" s="123"/>
      <c r="G71" s="123"/>
      <c r="H71" s="123"/>
      <c r="I71" s="123"/>
      <c r="J71" s="124"/>
      <c r="K71" s="4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5" customHeight="1" x14ac:dyDescent="0.25">
      <c r="A72" s="3"/>
      <c r="B72" s="172" t="s">
        <v>128</v>
      </c>
      <c r="C72" s="120"/>
      <c r="D72" s="120"/>
      <c r="E72" s="120"/>
      <c r="F72" s="120"/>
      <c r="G72" s="120"/>
      <c r="H72" s="120"/>
      <c r="I72" s="120"/>
      <c r="J72" s="121"/>
      <c r="K72" s="4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5" customHeight="1" x14ac:dyDescent="0.25">
      <c r="A73" s="3"/>
      <c r="B73" s="173"/>
      <c r="C73" s="174"/>
      <c r="D73" s="174"/>
      <c r="E73" s="174"/>
      <c r="F73" s="174"/>
      <c r="G73" s="174"/>
      <c r="H73" s="174"/>
      <c r="I73" s="174"/>
      <c r="J73" s="175"/>
      <c r="K73" s="4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5" customHeight="1" x14ac:dyDescent="0.25">
      <c r="A74" s="3"/>
      <c r="B74" s="26">
        <v>2</v>
      </c>
      <c r="C74" s="140" t="s">
        <v>129</v>
      </c>
      <c r="D74" s="126"/>
      <c r="E74" s="126"/>
      <c r="F74" s="126"/>
      <c r="G74" s="126"/>
      <c r="H74" s="127"/>
      <c r="I74" s="142" t="s">
        <v>49</v>
      </c>
      <c r="J74" s="129"/>
      <c r="K74" s="4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5" customHeight="1" x14ac:dyDescent="0.25">
      <c r="A75" s="3"/>
      <c r="B75" s="30" t="s">
        <v>71</v>
      </c>
      <c r="C75" s="130" t="s">
        <v>130</v>
      </c>
      <c r="D75" s="126"/>
      <c r="E75" s="126"/>
      <c r="F75" s="126"/>
      <c r="G75" s="126"/>
      <c r="H75" s="127"/>
      <c r="I75" s="131">
        <f>I46</f>
        <v>0</v>
      </c>
      <c r="J75" s="129"/>
      <c r="K75" s="42"/>
      <c r="L75" s="3"/>
      <c r="M75" s="3" t="s">
        <v>131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5" customHeight="1" x14ac:dyDescent="0.25">
      <c r="A76" s="3"/>
      <c r="B76" s="30" t="s">
        <v>83</v>
      </c>
      <c r="C76" s="130" t="s">
        <v>84</v>
      </c>
      <c r="D76" s="126"/>
      <c r="E76" s="126"/>
      <c r="F76" s="126"/>
      <c r="G76" s="126"/>
      <c r="H76" s="127"/>
      <c r="I76" s="131">
        <f>J58</f>
        <v>0</v>
      </c>
      <c r="J76" s="129"/>
      <c r="K76" s="42"/>
      <c r="L76" s="3"/>
      <c r="M76" s="3" t="s">
        <v>132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5" customHeight="1" x14ac:dyDescent="0.25">
      <c r="A77" s="3"/>
      <c r="B77" s="30" t="s">
        <v>107</v>
      </c>
      <c r="C77" s="130" t="s">
        <v>108</v>
      </c>
      <c r="D77" s="126"/>
      <c r="E77" s="126"/>
      <c r="F77" s="126"/>
      <c r="G77" s="126"/>
      <c r="H77" s="127"/>
      <c r="I77" s="131">
        <f>I70</f>
        <v>0</v>
      </c>
      <c r="J77" s="129"/>
      <c r="K77" s="42"/>
      <c r="L77" s="3"/>
      <c r="M77" s="3" t="s">
        <v>133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5" customHeight="1" x14ac:dyDescent="0.25">
      <c r="A78" s="3"/>
      <c r="B78" s="135" t="s">
        <v>80</v>
      </c>
      <c r="C78" s="126"/>
      <c r="D78" s="126"/>
      <c r="E78" s="126"/>
      <c r="F78" s="126"/>
      <c r="G78" s="126"/>
      <c r="H78" s="127"/>
      <c r="I78" s="137">
        <f>SUM(I75:J77)</f>
        <v>0</v>
      </c>
      <c r="J78" s="129"/>
      <c r="K78" s="42"/>
      <c r="L78" s="3"/>
      <c r="M78" s="3" t="s">
        <v>134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5" customHeight="1" x14ac:dyDescent="0.25">
      <c r="A79" s="3"/>
      <c r="B79" s="141"/>
      <c r="C79" s="123"/>
      <c r="D79" s="123"/>
      <c r="E79" s="123"/>
      <c r="F79" s="123"/>
      <c r="G79" s="123"/>
      <c r="H79" s="123"/>
      <c r="I79" s="123"/>
      <c r="J79" s="124"/>
      <c r="K79" s="4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5" customHeight="1" x14ac:dyDescent="0.25">
      <c r="A80" s="3"/>
      <c r="B80" s="139" t="s">
        <v>135</v>
      </c>
      <c r="C80" s="126"/>
      <c r="D80" s="126"/>
      <c r="E80" s="126"/>
      <c r="F80" s="126"/>
      <c r="G80" s="126"/>
      <c r="H80" s="126"/>
      <c r="I80" s="126"/>
      <c r="J80" s="129"/>
      <c r="K80" s="4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5" customHeight="1" x14ac:dyDescent="0.25">
      <c r="A81" s="3"/>
      <c r="B81" s="26">
        <v>3</v>
      </c>
      <c r="C81" s="140" t="s">
        <v>136</v>
      </c>
      <c r="D81" s="126"/>
      <c r="E81" s="126"/>
      <c r="F81" s="126"/>
      <c r="G81" s="126"/>
      <c r="H81" s="127"/>
      <c r="I81" s="43" t="s">
        <v>73</v>
      </c>
      <c r="J81" s="44" t="s">
        <v>49</v>
      </c>
      <c r="K81" s="4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5" customHeight="1" x14ac:dyDescent="0.25">
      <c r="A82" s="3"/>
      <c r="B82" s="21" t="s">
        <v>10</v>
      </c>
      <c r="C82" s="170" t="s">
        <v>137</v>
      </c>
      <c r="D82" s="126"/>
      <c r="E82" s="126"/>
      <c r="F82" s="126"/>
      <c r="G82" s="126"/>
      <c r="H82" s="127"/>
      <c r="I82" s="48">
        <f>(1/12)*0.055</f>
        <v>4.5833333333333334E-3</v>
      </c>
      <c r="J82" s="50">
        <f t="shared" ref="J82:J87" si="2">I82*$I$38</f>
        <v>0</v>
      </c>
      <c r="K82" s="42"/>
      <c r="L82" s="3"/>
      <c r="M82" s="3" t="s">
        <v>138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5" customHeight="1" x14ac:dyDescent="0.25">
      <c r="A83" s="3"/>
      <c r="B83" s="21" t="s">
        <v>13</v>
      </c>
      <c r="C83" s="170" t="s">
        <v>139</v>
      </c>
      <c r="D83" s="126"/>
      <c r="E83" s="126"/>
      <c r="F83" s="126"/>
      <c r="G83" s="126"/>
      <c r="H83" s="127"/>
      <c r="I83" s="48">
        <f>I57*I82</f>
        <v>3.6666666666666667E-4</v>
      </c>
      <c r="J83" s="50">
        <f t="shared" si="2"/>
        <v>0</v>
      </c>
      <c r="K83" s="42"/>
      <c r="L83" s="3"/>
      <c r="M83" s="3" t="s">
        <v>140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5" customHeight="1" x14ac:dyDescent="0.25">
      <c r="A84" s="3"/>
      <c r="B84" s="21" t="s">
        <v>16</v>
      </c>
      <c r="C84" s="170" t="s">
        <v>141</v>
      </c>
      <c r="D84" s="126"/>
      <c r="E84" s="126"/>
      <c r="F84" s="126"/>
      <c r="G84" s="126"/>
      <c r="H84" s="127"/>
      <c r="I84" s="48">
        <v>0.02</v>
      </c>
      <c r="J84" s="50">
        <f t="shared" si="2"/>
        <v>0</v>
      </c>
      <c r="K84" s="42"/>
      <c r="L84" s="77"/>
      <c r="M84" s="3" t="s">
        <v>142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5" customHeight="1" x14ac:dyDescent="0.25">
      <c r="A85" s="3"/>
      <c r="B85" s="21" t="s">
        <v>20</v>
      </c>
      <c r="C85" s="170" t="s">
        <v>143</v>
      </c>
      <c r="D85" s="126"/>
      <c r="E85" s="126"/>
      <c r="F85" s="126"/>
      <c r="G85" s="126"/>
      <c r="H85" s="127"/>
      <c r="I85" s="48">
        <f>(7/30)/12</f>
        <v>1.9444444444444445E-2</v>
      </c>
      <c r="J85" s="50">
        <f t="shared" si="2"/>
        <v>0</v>
      </c>
      <c r="K85" s="42"/>
      <c r="L85" s="3"/>
      <c r="M85" s="3" t="s">
        <v>144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5" customHeight="1" x14ac:dyDescent="0.25">
      <c r="A86" s="3"/>
      <c r="B86" s="21" t="s">
        <v>60</v>
      </c>
      <c r="C86" s="170" t="s">
        <v>145</v>
      </c>
      <c r="D86" s="126"/>
      <c r="E86" s="126"/>
      <c r="F86" s="126"/>
      <c r="G86" s="126"/>
      <c r="H86" s="127"/>
      <c r="I86" s="48">
        <f>I85*I58</f>
        <v>6.7666666666666674E-3</v>
      </c>
      <c r="J86" s="50">
        <f t="shared" si="2"/>
        <v>0</v>
      </c>
      <c r="K86" s="42"/>
      <c r="L86" s="3"/>
      <c r="M86" s="3" t="s">
        <v>146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5" customHeight="1" x14ac:dyDescent="0.25">
      <c r="A87" s="3"/>
      <c r="B87" s="21" t="s">
        <v>63</v>
      </c>
      <c r="C87" s="170" t="s">
        <v>147</v>
      </c>
      <c r="D87" s="126"/>
      <c r="E87" s="126"/>
      <c r="F87" s="126"/>
      <c r="G87" s="126"/>
      <c r="H87" s="127"/>
      <c r="I87" s="48">
        <v>0.02</v>
      </c>
      <c r="J87" s="50">
        <f t="shared" si="2"/>
        <v>0</v>
      </c>
      <c r="K87" s="42"/>
      <c r="L87" s="3"/>
      <c r="M87" s="3" t="s">
        <v>148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5" customHeight="1" x14ac:dyDescent="0.25">
      <c r="A88" s="3"/>
      <c r="B88" s="135" t="s">
        <v>80</v>
      </c>
      <c r="C88" s="126"/>
      <c r="D88" s="126"/>
      <c r="E88" s="126"/>
      <c r="F88" s="126"/>
      <c r="G88" s="126"/>
      <c r="H88" s="127"/>
      <c r="I88" s="137">
        <f>SUM(J82:J87)</f>
        <v>0</v>
      </c>
      <c r="J88" s="129"/>
      <c r="K88" s="42"/>
      <c r="L88" s="3"/>
      <c r="M88" s="3" t="s">
        <v>149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5" customHeight="1" x14ac:dyDescent="0.25">
      <c r="A89" s="3"/>
      <c r="B89" s="176"/>
      <c r="C89" s="126"/>
      <c r="D89" s="126"/>
      <c r="E89" s="126"/>
      <c r="F89" s="126"/>
      <c r="G89" s="126"/>
      <c r="H89" s="126"/>
      <c r="I89" s="126"/>
      <c r="J89" s="129"/>
      <c r="K89" s="4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5" customHeight="1" x14ac:dyDescent="0.25">
      <c r="A90" s="3"/>
      <c r="B90" s="139" t="s">
        <v>150</v>
      </c>
      <c r="C90" s="126"/>
      <c r="D90" s="126"/>
      <c r="E90" s="126"/>
      <c r="F90" s="126"/>
      <c r="G90" s="126"/>
      <c r="H90" s="126"/>
      <c r="I90" s="126"/>
      <c r="J90" s="129"/>
      <c r="K90" s="4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5" customHeight="1" x14ac:dyDescent="0.25">
      <c r="A91" s="3"/>
      <c r="B91" s="135" t="s">
        <v>151</v>
      </c>
      <c r="C91" s="126"/>
      <c r="D91" s="126"/>
      <c r="E91" s="126"/>
      <c r="F91" s="126"/>
      <c r="G91" s="126"/>
      <c r="H91" s="126"/>
      <c r="I91" s="126"/>
      <c r="J91" s="129"/>
      <c r="K91" s="4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5" customHeight="1" x14ac:dyDescent="0.25">
      <c r="A92" s="3"/>
      <c r="B92" s="26" t="s">
        <v>152</v>
      </c>
      <c r="C92" s="140" t="s">
        <v>153</v>
      </c>
      <c r="D92" s="126"/>
      <c r="E92" s="126"/>
      <c r="F92" s="126"/>
      <c r="G92" s="126"/>
      <c r="H92" s="127"/>
      <c r="I92" s="43" t="s">
        <v>73</v>
      </c>
      <c r="J92" s="78" t="s">
        <v>49</v>
      </c>
      <c r="K92" s="4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5" customHeight="1" x14ac:dyDescent="0.25">
      <c r="A93" s="3"/>
      <c r="B93" s="21" t="s">
        <v>10</v>
      </c>
      <c r="C93" s="170" t="s">
        <v>154</v>
      </c>
      <c r="D93" s="126"/>
      <c r="E93" s="126"/>
      <c r="F93" s="126"/>
      <c r="G93" s="126"/>
      <c r="H93" s="127"/>
      <c r="I93" s="47">
        <v>9.0749999999999997E-2</v>
      </c>
      <c r="J93" s="46">
        <f t="shared" ref="J93:J98" si="3">I93*$I$38</f>
        <v>0</v>
      </c>
      <c r="K93" s="42"/>
      <c r="L93" s="3"/>
      <c r="M93" s="3" t="s">
        <v>155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5" customHeight="1" x14ac:dyDescent="0.25">
      <c r="A94" s="3"/>
      <c r="B94" s="21" t="s">
        <v>13</v>
      </c>
      <c r="C94" s="170" t="s">
        <v>156</v>
      </c>
      <c r="D94" s="126"/>
      <c r="E94" s="126"/>
      <c r="F94" s="126"/>
      <c r="G94" s="126"/>
      <c r="H94" s="127"/>
      <c r="I94" s="45">
        <f>((1/30)/12)</f>
        <v>2.7777777777777779E-3</v>
      </c>
      <c r="J94" s="46">
        <f t="shared" si="3"/>
        <v>0</v>
      </c>
      <c r="K94" s="42"/>
      <c r="L94" s="3"/>
      <c r="M94" s="3" t="s">
        <v>157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5" customHeight="1" x14ac:dyDescent="0.25">
      <c r="A95" s="3"/>
      <c r="B95" s="21" t="s">
        <v>16</v>
      </c>
      <c r="C95" s="170" t="s">
        <v>158</v>
      </c>
      <c r="D95" s="126"/>
      <c r="E95" s="126"/>
      <c r="F95" s="126"/>
      <c r="G95" s="126"/>
      <c r="H95" s="127"/>
      <c r="I95" s="45">
        <f>(5/365)*1.5%</f>
        <v>2.0547945205479451E-4</v>
      </c>
      <c r="J95" s="46">
        <f t="shared" si="3"/>
        <v>0</v>
      </c>
      <c r="K95" s="42"/>
      <c r="L95" s="3"/>
      <c r="M95" s="3" t="s">
        <v>159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5" customHeight="1" x14ac:dyDescent="0.25">
      <c r="A96" s="3"/>
      <c r="B96" s="21" t="s">
        <v>20</v>
      </c>
      <c r="C96" s="170" t="s">
        <v>160</v>
      </c>
      <c r="D96" s="126"/>
      <c r="E96" s="126"/>
      <c r="F96" s="126"/>
      <c r="G96" s="126"/>
      <c r="H96" s="127"/>
      <c r="I96" s="45">
        <f>((15/30)/12*0.0078)</f>
        <v>3.2499999999999999E-4</v>
      </c>
      <c r="J96" s="46">
        <f t="shared" si="3"/>
        <v>0</v>
      </c>
      <c r="K96" s="42"/>
      <c r="L96" s="3"/>
      <c r="M96" s="3" t="s">
        <v>161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5" customHeight="1" x14ac:dyDescent="0.25">
      <c r="A97" s="3"/>
      <c r="B97" s="21" t="s">
        <v>60</v>
      </c>
      <c r="C97" s="170" t="s">
        <v>162</v>
      </c>
      <c r="D97" s="126"/>
      <c r="E97" s="126"/>
      <c r="F97" s="126"/>
      <c r="G97" s="126"/>
      <c r="H97" s="127"/>
      <c r="I97" s="47">
        <v>5.5000000000000003E-4</v>
      </c>
      <c r="J97" s="46">
        <f t="shared" si="3"/>
        <v>0</v>
      </c>
      <c r="K97" s="42"/>
      <c r="L97" s="3"/>
      <c r="M97" s="3" t="s">
        <v>163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5" customHeight="1" x14ac:dyDescent="0.25">
      <c r="A98" s="3"/>
      <c r="B98" s="21" t="s">
        <v>63</v>
      </c>
      <c r="C98" s="170" t="s">
        <v>164</v>
      </c>
      <c r="D98" s="126"/>
      <c r="E98" s="126"/>
      <c r="F98" s="126"/>
      <c r="G98" s="126"/>
      <c r="H98" s="127"/>
      <c r="I98" s="45">
        <f>(5.96/30)/12</f>
        <v>1.6555555555555556E-2</v>
      </c>
      <c r="J98" s="46">
        <f t="shared" si="3"/>
        <v>0</v>
      </c>
      <c r="K98" s="42"/>
      <c r="L98" s="3"/>
      <c r="M98" s="3" t="s">
        <v>165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5" customHeight="1" x14ac:dyDescent="0.25">
      <c r="A99" s="3"/>
      <c r="B99" s="135" t="s">
        <v>80</v>
      </c>
      <c r="C99" s="126"/>
      <c r="D99" s="126"/>
      <c r="E99" s="126"/>
      <c r="F99" s="126"/>
      <c r="G99" s="126"/>
      <c r="H99" s="127"/>
      <c r="I99" s="79">
        <f t="shared" ref="I99:J99" si="4">SUM(I93:I98)</f>
        <v>0.11116381278538813</v>
      </c>
      <c r="J99" s="80">
        <f t="shared" si="4"/>
        <v>0</v>
      </c>
      <c r="K99" s="42"/>
      <c r="L99" s="3"/>
      <c r="M99" s="3" t="s">
        <v>149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5" customHeight="1" x14ac:dyDescent="0.25">
      <c r="A100" s="3"/>
      <c r="B100" s="141"/>
      <c r="C100" s="123"/>
      <c r="D100" s="123"/>
      <c r="E100" s="123"/>
      <c r="F100" s="123"/>
      <c r="G100" s="123"/>
      <c r="H100" s="123"/>
      <c r="I100" s="123"/>
      <c r="J100" s="124"/>
      <c r="K100" s="4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5" customHeight="1" x14ac:dyDescent="0.25">
      <c r="A101" s="3"/>
      <c r="B101" s="135" t="s">
        <v>166</v>
      </c>
      <c r="C101" s="126"/>
      <c r="D101" s="126"/>
      <c r="E101" s="126"/>
      <c r="F101" s="126"/>
      <c r="G101" s="126"/>
      <c r="H101" s="126"/>
      <c r="I101" s="126"/>
      <c r="J101" s="129"/>
      <c r="K101" s="4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5" customHeight="1" x14ac:dyDescent="0.25">
      <c r="A102" s="3"/>
      <c r="B102" s="26" t="s">
        <v>167</v>
      </c>
      <c r="C102" s="140" t="s">
        <v>168</v>
      </c>
      <c r="D102" s="126"/>
      <c r="E102" s="126"/>
      <c r="F102" s="126"/>
      <c r="G102" s="126"/>
      <c r="H102" s="127"/>
      <c r="I102" s="43" t="s">
        <v>73</v>
      </c>
      <c r="J102" s="78" t="s">
        <v>49</v>
      </c>
      <c r="K102" s="42"/>
      <c r="L102" s="3"/>
      <c r="M102" s="3"/>
      <c r="N102" s="3" t="s">
        <v>169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5" customHeight="1" x14ac:dyDescent="0.25">
      <c r="A103" s="3"/>
      <c r="B103" s="21" t="s">
        <v>10</v>
      </c>
      <c r="C103" s="170" t="s">
        <v>170</v>
      </c>
      <c r="D103" s="126"/>
      <c r="E103" s="126"/>
      <c r="F103" s="126"/>
      <c r="G103" s="126"/>
      <c r="H103" s="127"/>
      <c r="I103" s="45"/>
      <c r="J103" s="46">
        <f>(I31+I32+I33)*I103</f>
        <v>0</v>
      </c>
      <c r="K103" s="4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5" customHeight="1" x14ac:dyDescent="0.25">
      <c r="A104" s="3"/>
      <c r="B104" s="135" t="s">
        <v>80</v>
      </c>
      <c r="C104" s="126"/>
      <c r="D104" s="126"/>
      <c r="E104" s="126"/>
      <c r="F104" s="126"/>
      <c r="G104" s="126"/>
      <c r="H104" s="127"/>
      <c r="I104" s="137">
        <f>SUM(J100:J103)</f>
        <v>0</v>
      </c>
      <c r="J104" s="129"/>
      <c r="K104" s="4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5" customHeight="1" x14ac:dyDescent="0.25">
      <c r="A105" s="3"/>
      <c r="B105" s="171"/>
      <c r="C105" s="120"/>
      <c r="D105" s="120"/>
      <c r="E105" s="120"/>
      <c r="F105" s="120"/>
      <c r="G105" s="120"/>
      <c r="H105" s="120"/>
      <c r="I105" s="120"/>
      <c r="J105" s="121"/>
      <c r="K105" s="4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5" customHeight="1" x14ac:dyDescent="0.25">
      <c r="A106" s="3"/>
      <c r="B106" s="172" t="s">
        <v>171</v>
      </c>
      <c r="C106" s="120"/>
      <c r="D106" s="120"/>
      <c r="E106" s="120"/>
      <c r="F106" s="120"/>
      <c r="G106" s="120"/>
      <c r="H106" s="120"/>
      <c r="I106" s="120"/>
      <c r="J106" s="121"/>
      <c r="K106" s="4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5" customHeight="1" x14ac:dyDescent="0.25">
      <c r="A107" s="3"/>
      <c r="B107" s="173"/>
      <c r="C107" s="174"/>
      <c r="D107" s="174"/>
      <c r="E107" s="174"/>
      <c r="F107" s="174"/>
      <c r="G107" s="174"/>
      <c r="H107" s="174"/>
      <c r="I107" s="174"/>
      <c r="J107" s="175"/>
      <c r="K107" s="4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5" customHeight="1" x14ac:dyDescent="0.25">
      <c r="A108" s="3"/>
      <c r="B108" s="26">
        <v>4</v>
      </c>
      <c r="C108" s="140" t="s">
        <v>129</v>
      </c>
      <c r="D108" s="126"/>
      <c r="E108" s="126"/>
      <c r="F108" s="126"/>
      <c r="G108" s="126"/>
      <c r="H108" s="127"/>
      <c r="I108" s="142" t="s">
        <v>49</v>
      </c>
      <c r="J108" s="129"/>
      <c r="K108" s="4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5" customHeight="1" x14ac:dyDescent="0.25">
      <c r="A109" s="3"/>
      <c r="B109" s="30" t="s">
        <v>152</v>
      </c>
      <c r="C109" s="130" t="s">
        <v>172</v>
      </c>
      <c r="D109" s="126"/>
      <c r="E109" s="126"/>
      <c r="F109" s="126"/>
      <c r="G109" s="126"/>
      <c r="H109" s="127"/>
      <c r="I109" s="131">
        <f>J99</f>
        <v>0</v>
      </c>
      <c r="J109" s="129"/>
      <c r="K109" s="42"/>
      <c r="L109" s="3"/>
      <c r="M109" s="3" t="s">
        <v>173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5" customHeight="1" x14ac:dyDescent="0.25">
      <c r="A110" s="3"/>
      <c r="B110" s="30" t="s">
        <v>167</v>
      </c>
      <c r="C110" s="130" t="s">
        <v>168</v>
      </c>
      <c r="D110" s="126"/>
      <c r="E110" s="126"/>
      <c r="F110" s="126"/>
      <c r="G110" s="126"/>
      <c r="H110" s="127"/>
      <c r="I110" s="131">
        <f>I104</f>
        <v>0</v>
      </c>
      <c r="J110" s="129"/>
      <c r="K110" s="42"/>
      <c r="L110" s="3"/>
      <c r="M110" s="3" t="s">
        <v>174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5" customHeight="1" x14ac:dyDescent="0.25">
      <c r="A111" s="3"/>
      <c r="B111" s="135" t="s">
        <v>80</v>
      </c>
      <c r="C111" s="126"/>
      <c r="D111" s="126"/>
      <c r="E111" s="126"/>
      <c r="F111" s="126"/>
      <c r="G111" s="126"/>
      <c r="H111" s="127"/>
      <c r="I111" s="137">
        <f>SUM(I109:J110)</f>
        <v>0</v>
      </c>
      <c r="J111" s="129"/>
      <c r="K111" s="4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5" customHeight="1" x14ac:dyDescent="0.25">
      <c r="A112" s="1"/>
      <c r="B112" s="141"/>
      <c r="C112" s="123"/>
      <c r="D112" s="123"/>
      <c r="E112" s="123"/>
      <c r="F112" s="123"/>
      <c r="G112" s="123"/>
      <c r="H112" s="123"/>
      <c r="I112" s="123"/>
      <c r="J112" s="124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5" customHeight="1" x14ac:dyDescent="0.25">
      <c r="A113" s="1"/>
      <c r="B113" s="139" t="s">
        <v>175</v>
      </c>
      <c r="C113" s="126"/>
      <c r="D113" s="126"/>
      <c r="E113" s="126"/>
      <c r="F113" s="126"/>
      <c r="G113" s="126"/>
      <c r="H113" s="126"/>
      <c r="I113" s="126"/>
      <c r="J113" s="129"/>
      <c r="K113" s="25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5" customHeight="1" x14ac:dyDescent="0.25">
      <c r="A114" s="1"/>
      <c r="B114" s="26">
        <v>5</v>
      </c>
      <c r="C114" s="140" t="s">
        <v>176</v>
      </c>
      <c r="D114" s="126"/>
      <c r="E114" s="126"/>
      <c r="F114" s="126"/>
      <c r="G114" s="126"/>
      <c r="H114" s="127"/>
      <c r="I114" s="142" t="s">
        <v>49</v>
      </c>
      <c r="J114" s="129"/>
      <c r="K114" s="62"/>
      <c r="L114" s="3"/>
      <c r="M114" s="8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5" customHeight="1" x14ac:dyDescent="0.25">
      <c r="A115" s="1"/>
      <c r="B115" s="30" t="s">
        <v>10</v>
      </c>
      <c r="C115" s="130" t="s">
        <v>177</v>
      </c>
      <c r="D115" s="126"/>
      <c r="E115" s="126"/>
      <c r="F115" s="126"/>
      <c r="G115" s="126"/>
      <c r="H115" s="127"/>
      <c r="I115" s="136">
        <v>0</v>
      </c>
      <c r="J115" s="129"/>
      <c r="K115" s="35"/>
      <c r="L115" s="3"/>
      <c r="M115" s="81" t="s">
        <v>178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5" customHeight="1" x14ac:dyDescent="0.25">
      <c r="A116" s="1"/>
      <c r="B116" s="30" t="s">
        <v>13</v>
      </c>
      <c r="C116" s="130" t="s">
        <v>179</v>
      </c>
      <c r="D116" s="126"/>
      <c r="E116" s="126"/>
      <c r="F116" s="126"/>
      <c r="G116" s="126"/>
      <c r="H116" s="127"/>
      <c r="I116" s="136">
        <v>0</v>
      </c>
      <c r="J116" s="129"/>
      <c r="K116" s="35"/>
      <c r="L116" s="29"/>
      <c r="M116" s="81" t="s">
        <v>178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5" customHeight="1" x14ac:dyDescent="0.25">
      <c r="A117" s="1"/>
      <c r="B117" s="30" t="s">
        <v>16</v>
      </c>
      <c r="C117" s="130" t="s">
        <v>180</v>
      </c>
      <c r="D117" s="126"/>
      <c r="E117" s="126"/>
      <c r="F117" s="126"/>
      <c r="G117" s="126"/>
      <c r="H117" s="127"/>
      <c r="I117" s="136">
        <v>0</v>
      </c>
      <c r="J117" s="129"/>
      <c r="K117" s="35"/>
      <c r="L117" s="3"/>
      <c r="M117" s="81" t="s">
        <v>178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5" customHeight="1" x14ac:dyDescent="0.25">
      <c r="A118" s="1"/>
      <c r="B118" s="30" t="s">
        <v>20</v>
      </c>
      <c r="C118" s="130" t="s">
        <v>181</v>
      </c>
      <c r="D118" s="126"/>
      <c r="E118" s="126"/>
      <c r="F118" s="126"/>
      <c r="G118" s="126"/>
      <c r="H118" s="127"/>
      <c r="I118" s="136">
        <v>0</v>
      </c>
      <c r="J118" s="129"/>
      <c r="K118" s="35"/>
      <c r="L118" s="3"/>
      <c r="M118" s="81" t="s">
        <v>178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5" customHeight="1" x14ac:dyDescent="0.25">
      <c r="A119" s="1"/>
      <c r="B119" s="135" t="s">
        <v>104</v>
      </c>
      <c r="C119" s="126"/>
      <c r="D119" s="126"/>
      <c r="E119" s="126"/>
      <c r="F119" s="126"/>
      <c r="G119" s="126"/>
      <c r="H119" s="127"/>
      <c r="I119" s="137">
        <f>SUM(I115:J118)</f>
        <v>0</v>
      </c>
      <c r="J119" s="129"/>
      <c r="K119" s="82"/>
      <c r="L119" s="3"/>
      <c r="M119" s="8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5" customHeight="1" x14ac:dyDescent="0.25">
      <c r="A120" s="84"/>
      <c r="B120" s="138"/>
      <c r="C120" s="120"/>
      <c r="D120" s="120"/>
      <c r="E120" s="120"/>
      <c r="F120" s="120"/>
      <c r="G120" s="120"/>
      <c r="H120" s="120"/>
      <c r="I120" s="120"/>
      <c r="J120" s="121"/>
      <c r="K120" s="85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ht="15" customHeight="1" x14ac:dyDescent="0.25">
      <c r="A121" s="84"/>
      <c r="B121" s="139" t="s">
        <v>182</v>
      </c>
      <c r="C121" s="126"/>
      <c r="D121" s="126"/>
      <c r="E121" s="126"/>
      <c r="F121" s="126"/>
      <c r="G121" s="126"/>
      <c r="H121" s="126"/>
      <c r="I121" s="126"/>
      <c r="J121" s="129"/>
      <c r="K121" s="86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ht="15" customHeight="1" x14ac:dyDescent="0.25">
      <c r="A122" s="84"/>
      <c r="B122" s="26">
        <v>6</v>
      </c>
      <c r="C122" s="140" t="s">
        <v>183</v>
      </c>
      <c r="D122" s="126"/>
      <c r="E122" s="126"/>
      <c r="F122" s="126"/>
      <c r="G122" s="126"/>
      <c r="H122" s="127"/>
      <c r="I122" s="43" t="s">
        <v>73</v>
      </c>
      <c r="J122" s="78" t="s">
        <v>49</v>
      </c>
      <c r="K122" s="87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ht="15" customHeight="1" x14ac:dyDescent="0.25">
      <c r="A123" s="84"/>
      <c r="B123" s="30" t="s">
        <v>10</v>
      </c>
      <c r="C123" s="130" t="s">
        <v>184</v>
      </c>
      <c r="D123" s="126"/>
      <c r="E123" s="126"/>
      <c r="F123" s="126"/>
      <c r="G123" s="126"/>
      <c r="H123" s="127"/>
      <c r="I123" s="48">
        <v>0.01</v>
      </c>
      <c r="J123" s="58">
        <f>I140*I123</f>
        <v>0</v>
      </c>
      <c r="K123" s="38"/>
      <c r="L123" s="29"/>
      <c r="M123" s="7" t="s">
        <v>185</v>
      </c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ht="15" customHeight="1" x14ac:dyDescent="0.25">
      <c r="A124" s="84"/>
      <c r="B124" s="30" t="s">
        <v>13</v>
      </c>
      <c r="C124" s="130" t="s">
        <v>186</v>
      </c>
      <c r="D124" s="126"/>
      <c r="E124" s="126"/>
      <c r="F124" s="126"/>
      <c r="G124" s="126"/>
      <c r="H124" s="127"/>
      <c r="I124" s="48">
        <v>0.01</v>
      </c>
      <c r="J124" s="58">
        <f>(J123+I140)*I124</f>
        <v>0</v>
      </c>
      <c r="K124" s="38"/>
      <c r="L124" s="29"/>
      <c r="M124" s="7" t="s">
        <v>187</v>
      </c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ht="15" customHeight="1" x14ac:dyDescent="0.25">
      <c r="A125" s="84"/>
      <c r="B125" s="30" t="s">
        <v>16</v>
      </c>
      <c r="C125" s="130" t="s">
        <v>188</v>
      </c>
      <c r="D125" s="126"/>
      <c r="E125" s="126"/>
      <c r="F125" s="126"/>
      <c r="G125" s="126"/>
      <c r="H125" s="127"/>
      <c r="I125" s="48">
        <f>SUM(I126:I129)</f>
        <v>8.6499999999999994E-2</v>
      </c>
      <c r="J125" s="58"/>
      <c r="K125" s="38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ht="15" customHeight="1" x14ac:dyDescent="0.25">
      <c r="A126" s="1"/>
      <c r="B126" s="132" t="s">
        <v>189</v>
      </c>
      <c r="C126" s="127"/>
      <c r="D126" s="133" t="s">
        <v>190</v>
      </c>
      <c r="E126" s="31" t="s">
        <v>191</v>
      </c>
      <c r="F126" s="32"/>
      <c r="G126" s="32"/>
      <c r="H126" s="88"/>
      <c r="I126" s="48">
        <v>6.4999999999999997E-3</v>
      </c>
      <c r="J126" s="58">
        <f>((I140+J123+J124)/(1-(I125)))*I126</f>
        <v>0</v>
      </c>
      <c r="K126" s="38"/>
      <c r="L126" s="29"/>
      <c r="M126" s="89" t="s">
        <v>192</v>
      </c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:35" ht="15" customHeight="1" x14ac:dyDescent="0.25">
      <c r="A127" s="1"/>
      <c r="B127" s="132" t="s">
        <v>193</v>
      </c>
      <c r="C127" s="127"/>
      <c r="D127" s="134"/>
      <c r="E127" s="31" t="s">
        <v>194</v>
      </c>
      <c r="F127" s="32"/>
      <c r="G127" s="32"/>
      <c r="H127" s="88"/>
      <c r="I127" s="90">
        <v>0.03</v>
      </c>
      <c r="J127" s="58">
        <f>((I140+J123+J124)/(1-(I125)))*I127</f>
        <v>0</v>
      </c>
      <c r="K127" s="38"/>
      <c r="L127" s="29"/>
      <c r="M127" s="89" t="s">
        <v>195</v>
      </c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:35" ht="15" customHeight="1" x14ac:dyDescent="0.25">
      <c r="A128" s="1"/>
      <c r="B128" s="132" t="s">
        <v>196</v>
      </c>
      <c r="C128" s="127"/>
      <c r="D128" s="91" t="s">
        <v>197</v>
      </c>
      <c r="E128" s="31" t="s">
        <v>198</v>
      </c>
      <c r="F128" s="32"/>
      <c r="G128" s="32"/>
      <c r="H128" s="88"/>
      <c r="I128" s="48">
        <v>0.05</v>
      </c>
      <c r="J128" s="58">
        <f>((I140+J123+J124)/(1-(I125)))*I128</f>
        <v>0</v>
      </c>
      <c r="K128" s="38"/>
      <c r="L128" s="29"/>
      <c r="M128" s="89" t="s">
        <v>199</v>
      </c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ht="15" customHeight="1" x14ac:dyDescent="0.25">
      <c r="A129" s="1"/>
      <c r="B129" s="132" t="s">
        <v>200</v>
      </c>
      <c r="C129" s="127"/>
      <c r="D129" s="91" t="s">
        <v>201</v>
      </c>
      <c r="E129" s="31"/>
      <c r="F129" s="32"/>
      <c r="G129" s="32"/>
      <c r="H129" s="88"/>
      <c r="I129" s="48">
        <v>0</v>
      </c>
      <c r="J129" s="58">
        <f>((I140+J123+J124)/(1-(I125)))*I129</f>
        <v>0</v>
      </c>
      <c r="K129" s="38"/>
      <c r="L129" s="29"/>
      <c r="M129" s="8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:35" ht="15" customHeight="1" x14ac:dyDescent="0.25">
      <c r="A130" s="1"/>
      <c r="B130" s="135" t="s">
        <v>104</v>
      </c>
      <c r="C130" s="126"/>
      <c r="D130" s="126"/>
      <c r="E130" s="126"/>
      <c r="F130" s="126"/>
      <c r="G130" s="126"/>
      <c r="H130" s="127"/>
      <c r="I130" s="92"/>
      <c r="J130" s="61">
        <f>SUM(J123:J129)</f>
        <v>0</v>
      </c>
      <c r="K130" s="93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:35" ht="15" customHeight="1" x14ac:dyDescent="0.25">
      <c r="A131" s="1"/>
      <c r="B131" s="116"/>
      <c r="C131" s="117"/>
      <c r="D131" s="117"/>
      <c r="E131" s="117"/>
      <c r="F131" s="117"/>
      <c r="G131" s="117"/>
      <c r="H131" s="117"/>
      <c r="I131" s="117"/>
      <c r="J131" s="118"/>
      <c r="K131" s="94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ht="15" customHeight="1" x14ac:dyDescent="0.25">
      <c r="A132" s="1"/>
      <c r="B132" s="119" t="s">
        <v>202</v>
      </c>
      <c r="C132" s="120"/>
      <c r="D132" s="120"/>
      <c r="E132" s="120"/>
      <c r="F132" s="120"/>
      <c r="G132" s="120"/>
      <c r="H132" s="120"/>
      <c r="I132" s="120"/>
      <c r="J132" s="121"/>
      <c r="K132" s="95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ht="15" customHeight="1" x14ac:dyDescent="0.25">
      <c r="A133" s="1"/>
      <c r="B133" s="122"/>
      <c r="C133" s="123"/>
      <c r="D133" s="123"/>
      <c r="E133" s="123"/>
      <c r="F133" s="123"/>
      <c r="G133" s="123"/>
      <c r="H133" s="123"/>
      <c r="I133" s="123"/>
      <c r="J133" s="124"/>
      <c r="K133" s="94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ht="15" customHeight="1" x14ac:dyDescent="0.25">
      <c r="A134" s="1"/>
      <c r="B134" s="125" t="s">
        <v>203</v>
      </c>
      <c r="C134" s="126"/>
      <c r="D134" s="126"/>
      <c r="E134" s="126"/>
      <c r="F134" s="126"/>
      <c r="G134" s="126"/>
      <c r="H134" s="127"/>
      <c r="I134" s="128" t="s">
        <v>49</v>
      </c>
      <c r="J134" s="129"/>
      <c r="K134" s="96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:35" ht="15" customHeight="1" x14ac:dyDescent="0.25">
      <c r="A135" s="1"/>
      <c r="B135" s="30" t="s">
        <v>10</v>
      </c>
      <c r="C135" s="130" t="s">
        <v>204</v>
      </c>
      <c r="D135" s="126"/>
      <c r="E135" s="126"/>
      <c r="F135" s="126"/>
      <c r="G135" s="126"/>
      <c r="H135" s="127"/>
      <c r="I135" s="131">
        <f>I38</f>
        <v>0</v>
      </c>
      <c r="J135" s="129"/>
      <c r="K135" s="38"/>
      <c r="L135" s="29"/>
      <c r="M135" s="7" t="s">
        <v>205</v>
      </c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ht="15" customHeight="1" x14ac:dyDescent="0.25">
      <c r="A136" s="1"/>
      <c r="B136" s="30" t="s">
        <v>13</v>
      </c>
      <c r="C136" s="130" t="s">
        <v>206</v>
      </c>
      <c r="D136" s="126"/>
      <c r="E136" s="126"/>
      <c r="F136" s="126"/>
      <c r="G136" s="126"/>
      <c r="H136" s="127"/>
      <c r="I136" s="131">
        <f>I78</f>
        <v>0</v>
      </c>
      <c r="J136" s="129"/>
      <c r="K136" s="38"/>
      <c r="L136" s="29"/>
      <c r="M136" s="7" t="s">
        <v>207</v>
      </c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ht="15" customHeight="1" x14ac:dyDescent="0.25">
      <c r="A137" s="1"/>
      <c r="B137" s="30" t="s">
        <v>16</v>
      </c>
      <c r="C137" s="130" t="s">
        <v>208</v>
      </c>
      <c r="D137" s="126"/>
      <c r="E137" s="126"/>
      <c r="F137" s="126"/>
      <c r="G137" s="126"/>
      <c r="H137" s="127"/>
      <c r="I137" s="131">
        <f>I88</f>
        <v>0</v>
      </c>
      <c r="J137" s="129"/>
      <c r="K137" s="38"/>
      <c r="L137" s="29"/>
      <c r="M137" s="7" t="s">
        <v>209</v>
      </c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ht="15" customHeight="1" x14ac:dyDescent="0.25">
      <c r="A138" s="1"/>
      <c r="B138" s="30" t="s">
        <v>20</v>
      </c>
      <c r="C138" s="130" t="s">
        <v>210</v>
      </c>
      <c r="D138" s="126"/>
      <c r="E138" s="126"/>
      <c r="F138" s="126"/>
      <c r="G138" s="126"/>
      <c r="H138" s="127"/>
      <c r="I138" s="131">
        <f>I111</f>
        <v>0</v>
      </c>
      <c r="J138" s="129"/>
      <c r="K138" s="38"/>
      <c r="L138" s="29"/>
      <c r="M138" s="7" t="s">
        <v>211</v>
      </c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ht="15" customHeight="1" x14ac:dyDescent="0.25">
      <c r="A139" s="1"/>
      <c r="B139" s="30" t="s">
        <v>60</v>
      </c>
      <c r="C139" s="130" t="s">
        <v>212</v>
      </c>
      <c r="D139" s="126"/>
      <c r="E139" s="126"/>
      <c r="F139" s="126"/>
      <c r="G139" s="126"/>
      <c r="H139" s="127"/>
      <c r="I139" s="131">
        <f>I119</f>
        <v>0</v>
      </c>
      <c r="J139" s="129"/>
      <c r="K139" s="38"/>
      <c r="L139" s="29"/>
      <c r="M139" s="7" t="s">
        <v>213</v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ht="15" customHeight="1" x14ac:dyDescent="0.25">
      <c r="A140" s="1"/>
      <c r="B140" s="135" t="s">
        <v>214</v>
      </c>
      <c r="C140" s="126"/>
      <c r="D140" s="126"/>
      <c r="E140" s="126"/>
      <c r="F140" s="126"/>
      <c r="G140" s="126"/>
      <c r="H140" s="127"/>
      <c r="I140" s="137">
        <f>SUM(I135:J139)</f>
        <v>0</v>
      </c>
      <c r="J140" s="129"/>
      <c r="K140" s="93"/>
      <c r="L140" s="29"/>
      <c r="M140" s="7" t="s">
        <v>127</v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ht="15" customHeight="1" x14ac:dyDescent="0.25">
      <c r="A141" s="1"/>
      <c r="B141" s="30" t="s">
        <v>63</v>
      </c>
      <c r="C141" s="130" t="s">
        <v>215</v>
      </c>
      <c r="D141" s="126"/>
      <c r="E141" s="126"/>
      <c r="F141" s="126"/>
      <c r="G141" s="126"/>
      <c r="H141" s="127"/>
      <c r="I141" s="131">
        <f>J130</f>
        <v>0</v>
      </c>
      <c r="J141" s="129"/>
      <c r="K141" s="38"/>
      <c r="L141" s="29"/>
      <c r="M141" s="7" t="s">
        <v>216</v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ht="15" customHeight="1" x14ac:dyDescent="0.25">
      <c r="A142" s="1"/>
      <c r="B142" s="164" t="s">
        <v>217</v>
      </c>
      <c r="C142" s="165"/>
      <c r="D142" s="165"/>
      <c r="E142" s="165"/>
      <c r="F142" s="165"/>
      <c r="G142" s="165"/>
      <c r="H142" s="166"/>
      <c r="I142" s="167">
        <f>I140+I141</f>
        <v>0</v>
      </c>
      <c r="J142" s="168"/>
      <c r="K142" s="93"/>
      <c r="L142" s="29"/>
      <c r="M142" s="7" t="s">
        <v>218</v>
      </c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:35" ht="15" customHeight="1" x14ac:dyDescent="0.25">
      <c r="A143" s="1"/>
      <c r="B143" s="169"/>
      <c r="C143" s="123"/>
      <c r="D143" s="123"/>
      <c r="E143" s="123"/>
      <c r="F143" s="123"/>
      <c r="G143" s="123"/>
      <c r="H143" s="123"/>
      <c r="I143" s="123"/>
      <c r="J143" s="123"/>
      <c r="K143" s="94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:35" ht="15" customHeight="1" x14ac:dyDescent="0.25">
      <c r="A144" s="1"/>
      <c r="B144" s="151" t="s">
        <v>219</v>
      </c>
      <c r="C144" s="120"/>
      <c r="D144" s="120"/>
      <c r="E144" s="120"/>
      <c r="F144" s="120"/>
      <c r="G144" s="120"/>
      <c r="H144" s="120"/>
      <c r="I144" s="120"/>
      <c r="J144" s="152"/>
      <c r="K144" s="95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:35" ht="15" customHeight="1" x14ac:dyDescent="0.25">
      <c r="A145" s="1"/>
      <c r="B145" s="97"/>
      <c r="C145" s="29"/>
      <c r="D145" s="29"/>
      <c r="E145" s="29"/>
      <c r="F145" s="29"/>
      <c r="G145" s="29"/>
      <c r="H145" s="29"/>
      <c r="I145" s="29"/>
      <c r="J145" s="29"/>
      <c r="K145" s="94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ht="12.75" customHeight="1" x14ac:dyDescent="0.25">
      <c r="A146" s="1"/>
      <c r="B146" s="159" t="s">
        <v>220</v>
      </c>
      <c r="C146" s="127"/>
      <c r="D146" s="98" t="s">
        <v>221</v>
      </c>
      <c r="E146" s="98" t="s">
        <v>222</v>
      </c>
      <c r="F146" s="160" t="s">
        <v>223</v>
      </c>
      <c r="G146" s="127"/>
      <c r="H146" s="98" t="s">
        <v>224</v>
      </c>
      <c r="I146" s="160" t="s">
        <v>225</v>
      </c>
      <c r="J146" s="127"/>
      <c r="K146" s="94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:35" ht="15" customHeight="1" x14ac:dyDescent="0.25">
      <c r="A147" s="1"/>
      <c r="B147" s="161" t="str">
        <f>I23</f>
        <v>Continuado</v>
      </c>
      <c r="C147" s="127"/>
      <c r="D147" s="99">
        <f>I142</f>
        <v>0</v>
      </c>
      <c r="E147" s="33">
        <v>1</v>
      </c>
      <c r="F147" s="156">
        <f>D147*E147</f>
        <v>0</v>
      </c>
      <c r="G147" s="127"/>
      <c r="H147" s="54">
        <f>I16</f>
        <v>6</v>
      </c>
      <c r="I147" s="162">
        <f>F147*H147</f>
        <v>0</v>
      </c>
      <c r="J147" s="127"/>
      <c r="K147" s="38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ht="15" customHeight="1" x14ac:dyDescent="0.25">
      <c r="A148" s="1"/>
      <c r="B148" s="163" t="s">
        <v>226</v>
      </c>
      <c r="C148" s="126"/>
      <c r="D148" s="126"/>
      <c r="E148" s="126"/>
      <c r="F148" s="126"/>
      <c r="G148" s="126"/>
      <c r="H148" s="127"/>
      <c r="I148" s="144">
        <f>I147</f>
        <v>0</v>
      </c>
      <c r="J148" s="127"/>
      <c r="K148" s="100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5" ht="15" customHeight="1" x14ac:dyDescent="0.25">
      <c r="A149" s="1"/>
      <c r="B149" s="143" t="s">
        <v>227</v>
      </c>
      <c r="C149" s="126"/>
      <c r="D149" s="126"/>
      <c r="E149" s="126"/>
      <c r="F149" s="126"/>
      <c r="G149" s="126"/>
      <c r="H149" s="127"/>
      <c r="I149" s="144"/>
      <c r="J149" s="127"/>
      <c r="K149" s="100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5" ht="15" customHeight="1" x14ac:dyDescent="0.25">
      <c r="A150" s="1"/>
      <c r="B150" s="145" t="s">
        <v>228</v>
      </c>
      <c r="C150" s="126"/>
      <c r="D150" s="126"/>
      <c r="E150" s="126"/>
      <c r="F150" s="126"/>
      <c r="G150" s="126"/>
      <c r="H150" s="127"/>
      <c r="I150" s="144">
        <f>I148+I149</f>
        <v>0</v>
      </c>
      <c r="J150" s="127"/>
      <c r="K150" s="100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5" ht="15" customHeight="1" x14ac:dyDescent="0.25">
      <c r="A151" s="1"/>
      <c r="B151" s="101"/>
      <c r="C151" s="7"/>
      <c r="D151" s="102"/>
      <c r="E151" s="29"/>
      <c r="F151" s="29"/>
      <c r="G151" s="29"/>
      <c r="H151" s="29"/>
      <c r="I151" s="29"/>
      <c r="J151" s="29"/>
      <c r="K151" s="100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5" ht="15" customHeight="1" x14ac:dyDescent="0.25">
      <c r="A152" s="1"/>
      <c r="B152" s="151" t="s">
        <v>229</v>
      </c>
      <c r="C152" s="120"/>
      <c r="D152" s="120"/>
      <c r="E152" s="120"/>
      <c r="F152" s="120"/>
      <c r="G152" s="120"/>
      <c r="H152" s="120"/>
      <c r="I152" s="120"/>
      <c r="J152" s="152"/>
      <c r="K152" s="38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5" ht="15" customHeight="1" x14ac:dyDescent="0.25">
      <c r="A153" s="1"/>
      <c r="B153" s="97"/>
      <c r="C153" s="29"/>
      <c r="D153" s="29"/>
      <c r="E153" s="29"/>
      <c r="F153" s="29"/>
      <c r="G153" s="29"/>
      <c r="H153" s="29"/>
      <c r="I153" s="29"/>
      <c r="J153" s="29"/>
      <c r="K153" s="100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5" ht="15" customHeight="1" x14ac:dyDescent="0.25">
      <c r="A154" s="1"/>
      <c r="B154" s="153" t="s">
        <v>230</v>
      </c>
      <c r="C154" s="126"/>
      <c r="D154" s="126"/>
      <c r="E154" s="126"/>
      <c r="F154" s="126"/>
      <c r="G154" s="126"/>
      <c r="H154" s="126"/>
      <c r="I154" s="126"/>
      <c r="J154" s="127"/>
      <c r="K154" s="93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5" ht="15" customHeight="1" x14ac:dyDescent="0.25">
      <c r="A155" s="1"/>
      <c r="B155" s="154" t="s">
        <v>231</v>
      </c>
      <c r="C155" s="126"/>
      <c r="D155" s="126"/>
      <c r="E155" s="126"/>
      <c r="F155" s="126"/>
      <c r="G155" s="126"/>
      <c r="H155" s="127"/>
      <c r="I155" s="155" t="s">
        <v>232</v>
      </c>
      <c r="J155" s="127"/>
      <c r="K155" s="94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5" ht="15" customHeight="1" x14ac:dyDescent="0.25">
      <c r="A156" s="1"/>
      <c r="B156" s="146" t="s">
        <v>233</v>
      </c>
      <c r="C156" s="126"/>
      <c r="D156" s="126"/>
      <c r="E156" s="126"/>
      <c r="F156" s="126"/>
      <c r="G156" s="126"/>
      <c r="H156" s="127"/>
      <c r="I156" s="156">
        <f>I150</f>
        <v>0</v>
      </c>
      <c r="J156" s="127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5" ht="15" customHeight="1" x14ac:dyDescent="0.25">
      <c r="A157" s="1"/>
      <c r="B157" s="146" t="s">
        <v>234</v>
      </c>
      <c r="C157" s="126"/>
      <c r="D157" s="126"/>
      <c r="E157" s="126"/>
      <c r="F157" s="126"/>
      <c r="G157" s="126"/>
      <c r="H157" s="127"/>
      <c r="I157" s="157">
        <f>H12</f>
        <v>30</v>
      </c>
      <c r="J157" s="15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5" ht="15" customHeight="1" x14ac:dyDescent="0.25">
      <c r="A158" s="1"/>
      <c r="B158" s="147" t="s">
        <v>235</v>
      </c>
      <c r="C158" s="126"/>
      <c r="D158" s="126"/>
      <c r="E158" s="126"/>
      <c r="F158" s="126"/>
      <c r="G158" s="126"/>
      <c r="H158" s="148"/>
      <c r="I158" s="149">
        <f>I156*I157</f>
        <v>0</v>
      </c>
      <c r="J158" s="150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5" ht="12.75" customHeight="1" x14ac:dyDescent="0.25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2.75" customHeight="1" x14ac:dyDescent="0.25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2.75" customHeight="1" x14ac:dyDescent="0.25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2.75" customHeight="1" x14ac:dyDescent="0.25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2.75" customHeight="1" x14ac:dyDescent="0.25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2.75" customHeight="1" x14ac:dyDescent="0.25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2.75" customHeight="1" x14ac:dyDescent="0.25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2.75" customHeight="1" x14ac:dyDescent="0.25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2.75" customHeight="1" x14ac:dyDescent="0.25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2.75" customHeight="1" x14ac:dyDescent="0.25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2.75" customHeight="1" x14ac:dyDescent="0.25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2.75" customHeight="1" x14ac:dyDescent="0.25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2.75" customHeight="1" x14ac:dyDescent="0.25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2.75" customHeight="1" x14ac:dyDescent="0.25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2.75" customHeight="1" x14ac:dyDescent="0.25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2.75" customHeight="1" x14ac:dyDescent="0.25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2.75" customHeight="1" x14ac:dyDescent="0.25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2.75" customHeight="1" x14ac:dyDescent="0.25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2.75" customHeight="1" x14ac:dyDescent="0.25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2.75" customHeight="1" x14ac:dyDescent="0.25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2.75" customHeight="1" x14ac:dyDescent="0.25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2.75" customHeight="1" x14ac:dyDescent="0.25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2.75" customHeight="1" x14ac:dyDescent="0.25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2.75" customHeight="1" x14ac:dyDescent="0.25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2.75" customHeight="1" x14ac:dyDescent="0.25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2.75" customHeight="1" x14ac:dyDescent="0.25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2.75" customHeight="1" x14ac:dyDescent="0.25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2.75" customHeight="1" x14ac:dyDescent="0.25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2.75" customHeight="1" x14ac:dyDescent="0.25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2.75" customHeight="1" x14ac:dyDescent="0.25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2.75" customHeight="1" x14ac:dyDescent="0.25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2.75" customHeight="1" x14ac:dyDescent="0.25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2.75" customHeight="1" x14ac:dyDescent="0.25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2.75" customHeight="1" x14ac:dyDescent="0.25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2.75" customHeight="1" x14ac:dyDescent="0.25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2.75" customHeight="1" x14ac:dyDescent="0.25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2.75" customHeight="1" x14ac:dyDescent="0.25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2.75" customHeight="1" x14ac:dyDescent="0.25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2.75" customHeight="1" x14ac:dyDescent="0.25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2.75" customHeight="1" x14ac:dyDescent="0.25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2.75" customHeight="1" x14ac:dyDescent="0.25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2.75" customHeight="1" x14ac:dyDescent="0.25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2.75" customHeight="1" x14ac:dyDescent="0.25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2.75" customHeight="1" x14ac:dyDescent="0.25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2.75" customHeight="1" x14ac:dyDescent="0.25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2.75" customHeight="1" x14ac:dyDescent="0.25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2.75" customHeight="1" x14ac:dyDescent="0.25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2.75" customHeight="1" x14ac:dyDescent="0.25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2.75" customHeight="1" x14ac:dyDescent="0.25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2.75" customHeight="1" x14ac:dyDescent="0.25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2.75" customHeight="1" x14ac:dyDescent="0.25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2.75" customHeight="1" x14ac:dyDescent="0.25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2.75" customHeight="1" x14ac:dyDescent="0.25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2.75" customHeight="1" x14ac:dyDescent="0.25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2.75" customHeight="1" x14ac:dyDescent="0.25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2.75" customHeight="1" x14ac:dyDescent="0.25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2.75" customHeight="1" x14ac:dyDescent="0.25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2.75" customHeight="1" x14ac:dyDescent="0.25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2.75" customHeight="1" x14ac:dyDescent="0.25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2.75" customHeight="1" x14ac:dyDescent="0.25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2.75" customHeight="1" x14ac:dyDescent="0.25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2.75" customHeight="1" x14ac:dyDescent="0.25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2.75" customHeight="1" x14ac:dyDescent="0.25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2.75" customHeight="1" x14ac:dyDescent="0.25">
      <c r="A222" s="1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2.75" customHeight="1" x14ac:dyDescent="0.25">
      <c r="A223" s="1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2.75" customHeight="1" x14ac:dyDescent="0.25">
      <c r="A224" s="1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2.75" customHeight="1" x14ac:dyDescent="0.25">
      <c r="A225" s="1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2.75" customHeight="1" x14ac:dyDescent="0.25">
      <c r="A226" s="1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2.75" customHeight="1" x14ac:dyDescent="0.25">
      <c r="A227" s="1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2.75" customHeight="1" x14ac:dyDescent="0.25">
      <c r="A228" s="1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2.75" customHeight="1" x14ac:dyDescent="0.25">
      <c r="A229" s="1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2.75" customHeight="1" x14ac:dyDescent="0.25">
      <c r="A230" s="1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2.75" customHeight="1" x14ac:dyDescent="0.25">
      <c r="A231" s="1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2.75" customHeight="1" x14ac:dyDescent="0.25">
      <c r="A232" s="1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2.75" customHeight="1" x14ac:dyDescent="0.25">
      <c r="A233" s="1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2.75" customHeight="1" x14ac:dyDescent="0.25">
      <c r="A234" s="1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2.75" customHeight="1" x14ac:dyDescent="0.25">
      <c r="A235" s="1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2.75" customHeight="1" x14ac:dyDescent="0.25">
      <c r="A236" s="1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2.75" customHeight="1" x14ac:dyDescent="0.25">
      <c r="A237" s="1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2.75" customHeight="1" x14ac:dyDescent="0.25">
      <c r="A238" s="1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2.75" customHeight="1" x14ac:dyDescent="0.25">
      <c r="A239" s="1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2.75" customHeight="1" x14ac:dyDescent="0.25">
      <c r="A240" s="1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2.75" customHeight="1" x14ac:dyDescent="0.25">
      <c r="A241" s="1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2.75" customHeight="1" x14ac:dyDescent="0.25">
      <c r="A242" s="1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2.75" customHeight="1" x14ac:dyDescent="0.25">
      <c r="A243" s="1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2.75" customHeight="1" x14ac:dyDescent="0.25">
      <c r="A244" s="1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2.75" customHeight="1" x14ac:dyDescent="0.25">
      <c r="A245" s="1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2.75" customHeight="1" x14ac:dyDescent="0.25">
      <c r="A246" s="1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2.75" customHeight="1" x14ac:dyDescent="0.25">
      <c r="A247" s="1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2.75" customHeight="1" x14ac:dyDescent="0.25">
      <c r="A248" s="1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2.75" customHeight="1" x14ac:dyDescent="0.25">
      <c r="A249" s="1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2.75" customHeight="1" x14ac:dyDescent="0.25">
      <c r="A250" s="1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2.75" customHeight="1" x14ac:dyDescent="0.25">
      <c r="A251" s="1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2.75" customHeight="1" x14ac:dyDescent="0.25">
      <c r="A252" s="1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2.75" customHeight="1" x14ac:dyDescent="0.25">
      <c r="A253" s="1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2.75" customHeight="1" x14ac:dyDescent="0.25">
      <c r="A254" s="1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2.75" customHeight="1" x14ac:dyDescent="0.25">
      <c r="A255" s="1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2.75" customHeight="1" x14ac:dyDescent="0.25">
      <c r="A256" s="1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2.75" customHeight="1" x14ac:dyDescent="0.25">
      <c r="A257" s="1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2.75" customHeight="1" x14ac:dyDescent="0.25">
      <c r="A258" s="1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2.75" customHeight="1" x14ac:dyDescent="0.25">
      <c r="A259" s="1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2.75" customHeight="1" x14ac:dyDescent="0.25">
      <c r="A260" s="1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2.75" customHeight="1" x14ac:dyDescent="0.25">
      <c r="A261" s="1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2.75" customHeight="1" x14ac:dyDescent="0.25">
      <c r="A262" s="1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2.75" customHeight="1" x14ac:dyDescent="0.25">
      <c r="A263" s="1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2.75" customHeight="1" x14ac:dyDescent="0.25">
      <c r="A264" s="1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2.75" customHeight="1" x14ac:dyDescent="0.25">
      <c r="A265" s="1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2.75" customHeight="1" x14ac:dyDescent="0.25">
      <c r="A266" s="1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2.75" customHeight="1" x14ac:dyDescent="0.25">
      <c r="A267" s="1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2.75" customHeight="1" x14ac:dyDescent="0.25">
      <c r="A268" s="1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2.75" customHeight="1" x14ac:dyDescent="0.25">
      <c r="A269" s="1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2.75" customHeight="1" x14ac:dyDescent="0.25">
      <c r="A270" s="1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2.75" customHeight="1" x14ac:dyDescent="0.25">
      <c r="A271" s="1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2.75" customHeight="1" x14ac:dyDescent="0.25">
      <c r="A272" s="1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2.75" customHeight="1" x14ac:dyDescent="0.25">
      <c r="A273" s="1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2.75" customHeight="1" x14ac:dyDescent="0.25">
      <c r="A274" s="1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2.75" customHeight="1" x14ac:dyDescent="0.25">
      <c r="A275" s="1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2.75" customHeight="1" x14ac:dyDescent="0.25">
      <c r="A276" s="1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2.75" customHeight="1" x14ac:dyDescent="0.25">
      <c r="A277" s="1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2.75" customHeight="1" x14ac:dyDescent="0.25">
      <c r="A278" s="1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2.75" customHeight="1" x14ac:dyDescent="0.25">
      <c r="A279" s="1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2.75" customHeight="1" x14ac:dyDescent="0.25">
      <c r="A280" s="1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2.75" customHeight="1" x14ac:dyDescent="0.25">
      <c r="A281" s="1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2.75" customHeight="1" x14ac:dyDescent="0.25">
      <c r="A282" s="1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2.75" customHeight="1" x14ac:dyDescent="0.25">
      <c r="A283" s="1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2.75" customHeight="1" x14ac:dyDescent="0.25">
      <c r="A284" s="1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2.75" customHeight="1" x14ac:dyDescent="0.25">
      <c r="A285" s="1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2.75" customHeight="1" x14ac:dyDescent="0.25">
      <c r="A286" s="1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2.75" customHeight="1" x14ac:dyDescent="0.25">
      <c r="A287" s="1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2.75" customHeight="1" x14ac:dyDescent="0.25">
      <c r="A288" s="1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2.75" customHeight="1" x14ac:dyDescent="0.25">
      <c r="A289" s="1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2.75" customHeight="1" x14ac:dyDescent="0.25">
      <c r="A290" s="1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2.75" customHeight="1" x14ac:dyDescent="0.25">
      <c r="A291" s="1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2.75" customHeight="1" x14ac:dyDescent="0.25">
      <c r="A292" s="1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2.75" customHeight="1" x14ac:dyDescent="0.25">
      <c r="A293" s="1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2.75" customHeight="1" x14ac:dyDescent="0.25">
      <c r="A294" s="1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2.75" customHeight="1" x14ac:dyDescent="0.25">
      <c r="A295" s="1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2.75" customHeight="1" x14ac:dyDescent="0.25">
      <c r="A296" s="1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2.75" customHeight="1" x14ac:dyDescent="0.25">
      <c r="A297" s="1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2.75" customHeight="1" x14ac:dyDescent="0.25">
      <c r="A298" s="1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2.75" customHeight="1" x14ac:dyDescent="0.25">
      <c r="A299" s="1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2.75" customHeight="1" x14ac:dyDescent="0.25">
      <c r="A300" s="1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2.75" customHeight="1" x14ac:dyDescent="0.25">
      <c r="A301" s="1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2.75" customHeight="1" x14ac:dyDescent="0.25">
      <c r="A302" s="1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2.75" customHeight="1" x14ac:dyDescent="0.25">
      <c r="A303" s="1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2.75" customHeight="1" x14ac:dyDescent="0.25">
      <c r="A304" s="1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2.75" customHeight="1" x14ac:dyDescent="0.25">
      <c r="A305" s="1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2.75" customHeight="1" x14ac:dyDescent="0.25">
      <c r="A306" s="1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2.75" customHeight="1" x14ac:dyDescent="0.25">
      <c r="A307" s="1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2.75" customHeight="1" x14ac:dyDescent="0.25">
      <c r="A308" s="1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2.75" customHeight="1" x14ac:dyDescent="0.25">
      <c r="A309" s="1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2.75" customHeight="1" x14ac:dyDescent="0.25">
      <c r="A310" s="1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2.75" customHeight="1" x14ac:dyDescent="0.25">
      <c r="A311" s="1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2.75" customHeight="1" x14ac:dyDescent="0.25">
      <c r="A312" s="1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2.75" customHeight="1" x14ac:dyDescent="0.25">
      <c r="A313" s="1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2.75" customHeight="1" x14ac:dyDescent="0.25">
      <c r="A314" s="1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2.75" customHeight="1" x14ac:dyDescent="0.25">
      <c r="A315" s="1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2.75" customHeight="1" x14ac:dyDescent="0.25">
      <c r="A316" s="1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2.75" customHeight="1" x14ac:dyDescent="0.25">
      <c r="A317" s="1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2.75" customHeight="1" x14ac:dyDescent="0.25">
      <c r="A318" s="1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2.75" customHeight="1" x14ac:dyDescent="0.25">
      <c r="A319" s="1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2.75" customHeight="1" x14ac:dyDescent="0.25">
      <c r="A320" s="1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2.75" customHeight="1" x14ac:dyDescent="0.25">
      <c r="A321" s="1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2.75" customHeight="1" x14ac:dyDescent="0.25">
      <c r="A322" s="1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2.75" customHeight="1" x14ac:dyDescent="0.25">
      <c r="A323" s="1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2.75" customHeight="1" x14ac:dyDescent="0.25">
      <c r="A324" s="1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2.75" customHeight="1" x14ac:dyDescent="0.25">
      <c r="A325" s="1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2.75" customHeight="1" x14ac:dyDescent="0.25">
      <c r="A326" s="1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2.75" customHeight="1" x14ac:dyDescent="0.25">
      <c r="A327" s="1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2.75" customHeight="1" x14ac:dyDescent="0.25">
      <c r="A328" s="1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2.75" customHeight="1" x14ac:dyDescent="0.25">
      <c r="A329" s="1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2.75" customHeight="1" x14ac:dyDescent="0.25">
      <c r="A330" s="1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2.75" customHeight="1" x14ac:dyDescent="0.25">
      <c r="A331" s="1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2.75" customHeight="1" x14ac:dyDescent="0.25">
      <c r="A332" s="1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2.75" customHeight="1" x14ac:dyDescent="0.25">
      <c r="A333" s="1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2.75" customHeight="1" x14ac:dyDescent="0.25">
      <c r="A334" s="1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2.75" customHeight="1" x14ac:dyDescent="0.25">
      <c r="A335" s="1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2.75" customHeight="1" x14ac:dyDescent="0.25">
      <c r="A336" s="1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2.75" customHeight="1" x14ac:dyDescent="0.25">
      <c r="A337" s="1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2.75" customHeight="1" x14ac:dyDescent="0.25">
      <c r="A338" s="1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2.75" customHeight="1" x14ac:dyDescent="0.25">
      <c r="A339" s="1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2.75" customHeight="1" x14ac:dyDescent="0.25">
      <c r="A340" s="1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2.75" customHeight="1" x14ac:dyDescent="0.25">
      <c r="A341" s="1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2.75" customHeight="1" x14ac:dyDescent="0.25">
      <c r="A342" s="1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2.75" customHeight="1" x14ac:dyDescent="0.25">
      <c r="A343" s="1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2.75" customHeight="1" x14ac:dyDescent="0.25">
      <c r="A344" s="1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2.75" customHeight="1" x14ac:dyDescent="0.25">
      <c r="A345" s="1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2.75" customHeight="1" x14ac:dyDescent="0.25">
      <c r="A346" s="1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2.75" customHeight="1" x14ac:dyDescent="0.25">
      <c r="A347" s="1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2.75" customHeight="1" x14ac:dyDescent="0.25">
      <c r="A348" s="1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2.75" customHeight="1" x14ac:dyDescent="0.25">
      <c r="A349" s="1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2.75" customHeight="1" x14ac:dyDescent="0.25">
      <c r="A350" s="1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2.75" customHeight="1" x14ac:dyDescent="0.25">
      <c r="A351" s="1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2.75" customHeight="1" x14ac:dyDescent="0.25">
      <c r="A352" s="1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2.75" customHeight="1" x14ac:dyDescent="0.25">
      <c r="A353" s="1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2.75" customHeight="1" x14ac:dyDescent="0.25">
      <c r="A354" s="1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2.75" customHeight="1" x14ac:dyDescent="0.25">
      <c r="A355" s="1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2.75" customHeight="1" x14ac:dyDescent="0.25">
      <c r="A356" s="1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2.75" customHeight="1" x14ac:dyDescent="0.25">
      <c r="A357" s="1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2.75" customHeight="1" x14ac:dyDescent="0.25">
      <c r="A358" s="1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2.75" customHeight="1" x14ac:dyDescent="0.25">
      <c r="A359" s="1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2.75" customHeight="1" x14ac:dyDescent="0.25">
      <c r="A360" s="1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2.75" customHeight="1" x14ac:dyDescent="0.25">
      <c r="A361" s="1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2.75" customHeight="1" x14ac:dyDescent="0.25">
      <c r="A362" s="1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2.75" customHeight="1" x14ac:dyDescent="0.25">
      <c r="A363" s="1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2.75" customHeight="1" x14ac:dyDescent="0.25">
      <c r="A364" s="1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2.75" customHeight="1" x14ac:dyDescent="0.25">
      <c r="A365" s="1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2.75" customHeight="1" x14ac:dyDescent="0.25">
      <c r="A366" s="1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2.75" customHeight="1" x14ac:dyDescent="0.25">
      <c r="A367" s="1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2.75" customHeight="1" x14ac:dyDescent="0.25">
      <c r="A368" s="1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2.75" customHeight="1" x14ac:dyDescent="0.25">
      <c r="A369" s="1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2.75" customHeight="1" x14ac:dyDescent="0.25">
      <c r="A370" s="1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2.75" customHeight="1" x14ac:dyDescent="0.25">
      <c r="A371" s="1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2.75" customHeight="1" x14ac:dyDescent="0.25">
      <c r="A372" s="1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2.75" customHeight="1" x14ac:dyDescent="0.25">
      <c r="A373" s="1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2.75" customHeight="1" x14ac:dyDescent="0.25">
      <c r="A374" s="1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2.75" customHeight="1" x14ac:dyDescent="0.25">
      <c r="A375" s="1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2.75" customHeight="1" x14ac:dyDescent="0.25">
      <c r="A376" s="1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2.75" customHeight="1" x14ac:dyDescent="0.25">
      <c r="A377" s="1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2.75" customHeight="1" x14ac:dyDescent="0.25">
      <c r="A378" s="1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2.75" customHeight="1" x14ac:dyDescent="0.25">
      <c r="A379" s="1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2.75" customHeight="1" x14ac:dyDescent="0.25">
      <c r="A380" s="1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2.75" customHeight="1" x14ac:dyDescent="0.25">
      <c r="A381" s="1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2.75" customHeight="1" x14ac:dyDescent="0.25">
      <c r="A382" s="1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2.75" customHeight="1" x14ac:dyDescent="0.25">
      <c r="A383" s="1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2.75" customHeight="1" x14ac:dyDescent="0.25">
      <c r="A384" s="1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2.75" customHeight="1" x14ac:dyDescent="0.25">
      <c r="A385" s="1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2.75" customHeight="1" x14ac:dyDescent="0.25">
      <c r="A386" s="1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2.75" customHeight="1" x14ac:dyDescent="0.25">
      <c r="A387" s="1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2.75" customHeight="1" x14ac:dyDescent="0.25">
      <c r="A388" s="1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2.75" customHeight="1" x14ac:dyDescent="0.25">
      <c r="A389" s="1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2.75" customHeight="1" x14ac:dyDescent="0.25">
      <c r="A390" s="1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2.75" customHeight="1" x14ac:dyDescent="0.25">
      <c r="A391" s="1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2.75" customHeight="1" x14ac:dyDescent="0.25">
      <c r="A392" s="1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2.75" customHeight="1" x14ac:dyDescent="0.25">
      <c r="A393" s="1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2.75" customHeight="1" x14ac:dyDescent="0.25">
      <c r="A394" s="1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2.75" customHeight="1" x14ac:dyDescent="0.25">
      <c r="A395" s="1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2.75" customHeight="1" x14ac:dyDescent="0.25">
      <c r="A396" s="1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2.75" customHeight="1" x14ac:dyDescent="0.25">
      <c r="A397" s="1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2.75" customHeight="1" x14ac:dyDescent="0.25">
      <c r="A398" s="1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2.75" customHeight="1" x14ac:dyDescent="0.25">
      <c r="A399" s="1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2.75" customHeight="1" x14ac:dyDescent="0.25">
      <c r="A400" s="1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2.75" customHeight="1" x14ac:dyDescent="0.25">
      <c r="A401" s="1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2.75" customHeight="1" x14ac:dyDescent="0.25">
      <c r="A402" s="1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2.75" customHeight="1" x14ac:dyDescent="0.25">
      <c r="A403" s="1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2.75" customHeight="1" x14ac:dyDescent="0.25">
      <c r="A404" s="1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2.75" customHeight="1" x14ac:dyDescent="0.25">
      <c r="A405" s="1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2.75" customHeight="1" x14ac:dyDescent="0.25">
      <c r="A406" s="1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2.75" customHeight="1" x14ac:dyDescent="0.25">
      <c r="A407" s="1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2.75" customHeight="1" x14ac:dyDescent="0.25">
      <c r="A408" s="1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2.75" customHeight="1" x14ac:dyDescent="0.25">
      <c r="A409" s="1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2.75" customHeight="1" x14ac:dyDescent="0.25">
      <c r="A410" s="1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2.75" customHeight="1" x14ac:dyDescent="0.25">
      <c r="A411" s="1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2.75" customHeight="1" x14ac:dyDescent="0.25">
      <c r="A412" s="1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2.75" customHeight="1" x14ac:dyDescent="0.25">
      <c r="A413" s="1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2.75" customHeight="1" x14ac:dyDescent="0.25">
      <c r="A414" s="1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2.75" customHeight="1" x14ac:dyDescent="0.25">
      <c r="A415" s="1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2.75" customHeight="1" x14ac:dyDescent="0.25">
      <c r="A416" s="1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2.75" customHeight="1" x14ac:dyDescent="0.25">
      <c r="A417" s="1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2.75" customHeight="1" x14ac:dyDescent="0.25">
      <c r="A418" s="1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2.75" customHeight="1" x14ac:dyDescent="0.25">
      <c r="A419" s="1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2.75" customHeight="1" x14ac:dyDescent="0.25">
      <c r="A420" s="1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2.75" customHeight="1" x14ac:dyDescent="0.25">
      <c r="A421" s="1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2.75" customHeight="1" x14ac:dyDescent="0.25">
      <c r="A422" s="1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2.75" customHeight="1" x14ac:dyDescent="0.25">
      <c r="A423" s="1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2.75" customHeight="1" x14ac:dyDescent="0.25">
      <c r="A424" s="1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2.75" customHeight="1" x14ac:dyDescent="0.25">
      <c r="A425" s="1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2.75" customHeight="1" x14ac:dyDescent="0.25">
      <c r="A426" s="1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2.75" customHeight="1" x14ac:dyDescent="0.25">
      <c r="A427" s="1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2.75" customHeight="1" x14ac:dyDescent="0.25">
      <c r="A428" s="1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2.75" customHeight="1" x14ac:dyDescent="0.25">
      <c r="A429" s="1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2.75" customHeight="1" x14ac:dyDescent="0.25">
      <c r="A430" s="1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2.75" customHeight="1" x14ac:dyDescent="0.25">
      <c r="A431" s="1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2.75" customHeight="1" x14ac:dyDescent="0.25">
      <c r="A432" s="1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2.75" customHeight="1" x14ac:dyDescent="0.25">
      <c r="A433" s="1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2.75" customHeight="1" x14ac:dyDescent="0.25">
      <c r="A434" s="1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2.75" customHeight="1" x14ac:dyDescent="0.25">
      <c r="A435" s="1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2.75" customHeight="1" x14ac:dyDescent="0.25">
      <c r="A436" s="1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2.75" customHeight="1" x14ac:dyDescent="0.25">
      <c r="A437" s="1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2.75" customHeight="1" x14ac:dyDescent="0.25">
      <c r="A438" s="1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2.75" customHeight="1" x14ac:dyDescent="0.25">
      <c r="A439" s="1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2.75" customHeight="1" x14ac:dyDescent="0.25">
      <c r="A440" s="1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2.75" customHeight="1" x14ac:dyDescent="0.25">
      <c r="A441" s="1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2.75" customHeight="1" x14ac:dyDescent="0.25">
      <c r="A442" s="1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2.75" customHeight="1" x14ac:dyDescent="0.25">
      <c r="A443" s="1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2.75" customHeight="1" x14ac:dyDescent="0.25">
      <c r="A444" s="1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2.75" customHeight="1" x14ac:dyDescent="0.25">
      <c r="A445" s="1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2.75" customHeight="1" x14ac:dyDescent="0.25">
      <c r="A446" s="1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2.75" customHeight="1" x14ac:dyDescent="0.25">
      <c r="A447" s="1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2.75" customHeight="1" x14ac:dyDescent="0.25">
      <c r="A448" s="1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2.75" customHeight="1" x14ac:dyDescent="0.25">
      <c r="A449" s="1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2.75" customHeight="1" x14ac:dyDescent="0.25">
      <c r="A450" s="1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2.75" customHeight="1" x14ac:dyDescent="0.25">
      <c r="A451" s="1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2.75" customHeight="1" x14ac:dyDescent="0.25">
      <c r="A452" s="1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2.75" customHeight="1" x14ac:dyDescent="0.25">
      <c r="A453" s="1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2.75" customHeight="1" x14ac:dyDescent="0.25">
      <c r="A454" s="1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2.75" customHeight="1" x14ac:dyDescent="0.25">
      <c r="A455" s="1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2.75" customHeight="1" x14ac:dyDescent="0.25">
      <c r="A456" s="1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2.75" customHeight="1" x14ac:dyDescent="0.25">
      <c r="A457" s="1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2.75" customHeight="1" x14ac:dyDescent="0.25">
      <c r="A458" s="1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2.75" customHeight="1" x14ac:dyDescent="0.25">
      <c r="A459" s="1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2.75" customHeight="1" x14ac:dyDescent="0.25">
      <c r="A460" s="1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2.75" customHeight="1" x14ac:dyDescent="0.25">
      <c r="A461" s="1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2.75" customHeight="1" x14ac:dyDescent="0.25">
      <c r="A462" s="1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2.75" customHeight="1" x14ac:dyDescent="0.25">
      <c r="A463" s="1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2.75" customHeight="1" x14ac:dyDescent="0.25">
      <c r="A464" s="1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2.75" customHeight="1" x14ac:dyDescent="0.25">
      <c r="A465" s="1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2.75" customHeight="1" x14ac:dyDescent="0.25">
      <c r="A466" s="1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2.75" customHeight="1" x14ac:dyDescent="0.25">
      <c r="A467" s="1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2.75" customHeight="1" x14ac:dyDescent="0.25">
      <c r="A468" s="1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2.75" customHeight="1" x14ac:dyDescent="0.25">
      <c r="A469" s="1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2.75" customHeight="1" x14ac:dyDescent="0.25">
      <c r="A470" s="1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2.75" customHeight="1" x14ac:dyDescent="0.25">
      <c r="A471" s="1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2.75" customHeight="1" x14ac:dyDescent="0.25">
      <c r="A472" s="1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2.75" customHeight="1" x14ac:dyDescent="0.25">
      <c r="A473" s="1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2.75" customHeight="1" x14ac:dyDescent="0.25">
      <c r="A474" s="1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2.75" customHeight="1" x14ac:dyDescent="0.25">
      <c r="A475" s="1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2.75" customHeight="1" x14ac:dyDescent="0.25">
      <c r="A476" s="1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2.75" customHeight="1" x14ac:dyDescent="0.25">
      <c r="A477" s="1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2.75" customHeight="1" x14ac:dyDescent="0.25">
      <c r="A478" s="1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2.75" customHeight="1" x14ac:dyDescent="0.25">
      <c r="A479" s="1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2.75" customHeight="1" x14ac:dyDescent="0.25">
      <c r="A480" s="1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2.75" customHeight="1" x14ac:dyDescent="0.25">
      <c r="A481" s="1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2.75" customHeight="1" x14ac:dyDescent="0.25">
      <c r="A482" s="1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2.75" customHeight="1" x14ac:dyDescent="0.25">
      <c r="A483" s="1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2.75" customHeight="1" x14ac:dyDescent="0.25">
      <c r="A484" s="1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2.75" customHeight="1" x14ac:dyDescent="0.25">
      <c r="A485" s="1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2.75" customHeight="1" x14ac:dyDescent="0.25">
      <c r="A486" s="1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2.75" customHeight="1" x14ac:dyDescent="0.25">
      <c r="A487" s="1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2.75" customHeight="1" x14ac:dyDescent="0.25">
      <c r="A488" s="1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2.75" customHeight="1" x14ac:dyDescent="0.25">
      <c r="A489" s="1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2.75" customHeight="1" x14ac:dyDescent="0.25">
      <c r="A490" s="1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2.75" customHeight="1" x14ac:dyDescent="0.25">
      <c r="A491" s="1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2.75" customHeight="1" x14ac:dyDescent="0.25">
      <c r="A492" s="1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2.75" customHeight="1" x14ac:dyDescent="0.25">
      <c r="A493" s="1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2.75" customHeight="1" x14ac:dyDescent="0.25">
      <c r="A494" s="1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2.75" customHeight="1" x14ac:dyDescent="0.25">
      <c r="A495" s="1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2.75" customHeight="1" x14ac:dyDescent="0.25">
      <c r="A496" s="1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2.75" customHeight="1" x14ac:dyDescent="0.25">
      <c r="A497" s="1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2.75" customHeight="1" x14ac:dyDescent="0.25">
      <c r="A498" s="1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2.75" customHeight="1" x14ac:dyDescent="0.25">
      <c r="A499" s="1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2.75" customHeight="1" x14ac:dyDescent="0.25">
      <c r="A500" s="1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2.75" customHeight="1" x14ac:dyDescent="0.25">
      <c r="A501" s="1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2.75" customHeight="1" x14ac:dyDescent="0.25">
      <c r="A502" s="1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2.75" customHeight="1" x14ac:dyDescent="0.25">
      <c r="A503" s="1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2.75" customHeight="1" x14ac:dyDescent="0.25">
      <c r="A504" s="1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2.75" customHeight="1" x14ac:dyDescent="0.25">
      <c r="A505" s="1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2.75" customHeight="1" x14ac:dyDescent="0.25">
      <c r="A506" s="1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2.75" customHeight="1" x14ac:dyDescent="0.25">
      <c r="A507" s="1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2.75" customHeight="1" x14ac:dyDescent="0.25">
      <c r="A508" s="1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2.75" customHeight="1" x14ac:dyDescent="0.25">
      <c r="A509" s="1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2.75" customHeight="1" x14ac:dyDescent="0.25">
      <c r="A510" s="1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2.75" customHeight="1" x14ac:dyDescent="0.25">
      <c r="A511" s="1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2.75" customHeight="1" x14ac:dyDescent="0.25">
      <c r="A512" s="1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2.75" customHeight="1" x14ac:dyDescent="0.25">
      <c r="A513" s="1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2.75" customHeight="1" x14ac:dyDescent="0.25">
      <c r="A514" s="1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2.75" customHeight="1" x14ac:dyDescent="0.25">
      <c r="A515" s="1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2.75" customHeight="1" x14ac:dyDescent="0.25">
      <c r="A516" s="1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2.75" customHeight="1" x14ac:dyDescent="0.25">
      <c r="A517" s="1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2.75" customHeight="1" x14ac:dyDescent="0.25">
      <c r="A518" s="1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2.75" customHeight="1" x14ac:dyDescent="0.25">
      <c r="A519" s="1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2.75" customHeight="1" x14ac:dyDescent="0.25">
      <c r="A520" s="1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2.75" customHeight="1" x14ac:dyDescent="0.25">
      <c r="A521" s="1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2.75" customHeight="1" x14ac:dyDescent="0.25">
      <c r="A522" s="1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2.75" customHeight="1" x14ac:dyDescent="0.25">
      <c r="A523" s="1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2.75" customHeight="1" x14ac:dyDescent="0.25">
      <c r="A524" s="1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2.75" customHeight="1" x14ac:dyDescent="0.25">
      <c r="A525" s="1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2.75" customHeight="1" x14ac:dyDescent="0.25">
      <c r="A526" s="1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2.75" customHeight="1" x14ac:dyDescent="0.25">
      <c r="A527" s="1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2.75" customHeight="1" x14ac:dyDescent="0.25">
      <c r="A528" s="1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2.75" customHeight="1" x14ac:dyDescent="0.25">
      <c r="A529" s="1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2.75" customHeight="1" x14ac:dyDescent="0.25">
      <c r="A530" s="1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2.75" customHeight="1" x14ac:dyDescent="0.25">
      <c r="A531" s="1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2.75" customHeight="1" x14ac:dyDescent="0.25">
      <c r="A532" s="1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2.75" customHeight="1" x14ac:dyDescent="0.25">
      <c r="A533" s="1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2.75" customHeight="1" x14ac:dyDescent="0.25">
      <c r="A534" s="1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2.75" customHeight="1" x14ac:dyDescent="0.25">
      <c r="A535" s="1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2.75" customHeight="1" x14ac:dyDescent="0.25">
      <c r="A536" s="1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2.75" customHeight="1" x14ac:dyDescent="0.25">
      <c r="A537" s="1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2.75" customHeight="1" x14ac:dyDescent="0.25">
      <c r="A538" s="1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2.75" customHeight="1" x14ac:dyDescent="0.25">
      <c r="A539" s="1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2.75" customHeight="1" x14ac:dyDescent="0.25">
      <c r="A540" s="1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2.75" customHeight="1" x14ac:dyDescent="0.25">
      <c r="A541" s="1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2.75" customHeight="1" x14ac:dyDescent="0.25">
      <c r="A542" s="1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2.75" customHeight="1" x14ac:dyDescent="0.25">
      <c r="A543" s="1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2.75" customHeight="1" x14ac:dyDescent="0.25">
      <c r="A544" s="1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2.75" customHeight="1" x14ac:dyDescent="0.25">
      <c r="A545" s="1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2.75" customHeight="1" x14ac:dyDescent="0.25">
      <c r="A546" s="1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2.75" customHeight="1" x14ac:dyDescent="0.25">
      <c r="A547" s="1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2.75" customHeight="1" x14ac:dyDescent="0.25">
      <c r="A548" s="1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2.75" customHeight="1" x14ac:dyDescent="0.25">
      <c r="A549" s="1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2.75" customHeight="1" x14ac:dyDescent="0.25">
      <c r="A550" s="1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2.75" customHeight="1" x14ac:dyDescent="0.25">
      <c r="A551" s="1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2.75" customHeight="1" x14ac:dyDescent="0.25">
      <c r="A552" s="1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2.75" customHeight="1" x14ac:dyDescent="0.25">
      <c r="A553" s="1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2.75" customHeight="1" x14ac:dyDescent="0.25">
      <c r="A554" s="1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2.75" customHeight="1" x14ac:dyDescent="0.25">
      <c r="A555" s="1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2.75" customHeight="1" x14ac:dyDescent="0.25">
      <c r="A556" s="1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2.75" customHeight="1" x14ac:dyDescent="0.25">
      <c r="A557" s="1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2.75" customHeight="1" x14ac:dyDescent="0.25">
      <c r="A558" s="1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2.75" customHeight="1" x14ac:dyDescent="0.25">
      <c r="A559" s="1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2.75" customHeight="1" x14ac:dyDescent="0.25">
      <c r="A560" s="1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2.75" customHeight="1" x14ac:dyDescent="0.25">
      <c r="A561" s="1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2.75" customHeight="1" x14ac:dyDescent="0.25">
      <c r="A562" s="1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2.75" customHeight="1" x14ac:dyDescent="0.25">
      <c r="A563" s="1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2.75" customHeight="1" x14ac:dyDescent="0.25">
      <c r="A564" s="1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2.75" customHeight="1" x14ac:dyDescent="0.25">
      <c r="A565" s="1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2.75" customHeight="1" x14ac:dyDescent="0.25">
      <c r="A566" s="1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2.75" customHeight="1" x14ac:dyDescent="0.25">
      <c r="A567" s="1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2.75" customHeight="1" x14ac:dyDescent="0.25">
      <c r="A568" s="1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2.75" customHeight="1" x14ac:dyDescent="0.25">
      <c r="A569" s="1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2.75" customHeight="1" x14ac:dyDescent="0.25">
      <c r="A570" s="1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2.75" customHeight="1" x14ac:dyDescent="0.25">
      <c r="A571" s="1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2.75" customHeight="1" x14ac:dyDescent="0.25">
      <c r="A572" s="1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2.75" customHeight="1" x14ac:dyDescent="0.25">
      <c r="A573" s="1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2.75" customHeight="1" x14ac:dyDescent="0.25">
      <c r="A574" s="1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2.75" customHeight="1" x14ac:dyDescent="0.25">
      <c r="A575" s="1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2.75" customHeight="1" x14ac:dyDescent="0.25">
      <c r="A576" s="1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2.75" customHeight="1" x14ac:dyDescent="0.25">
      <c r="A577" s="1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2.75" customHeight="1" x14ac:dyDescent="0.25">
      <c r="A578" s="1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2.75" customHeight="1" x14ac:dyDescent="0.25">
      <c r="A579" s="1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2.75" customHeight="1" x14ac:dyDescent="0.25">
      <c r="A580" s="1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2.75" customHeight="1" x14ac:dyDescent="0.25">
      <c r="A581" s="1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2.75" customHeight="1" x14ac:dyDescent="0.25">
      <c r="A582" s="1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2.75" customHeight="1" x14ac:dyDescent="0.25">
      <c r="A583" s="1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2.75" customHeight="1" x14ac:dyDescent="0.25">
      <c r="A584" s="1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2.75" customHeight="1" x14ac:dyDescent="0.25">
      <c r="A585" s="1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2.75" customHeight="1" x14ac:dyDescent="0.25">
      <c r="A586" s="1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2.75" customHeight="1" x14ac:dyDescent="0.25">
      <c r="A587" s="1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2.75" customHeight="1" x14ac:dyDescent="0.25">
      <c r="A588" s="1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2.75" customHeight="1" x14ac:dyDescent="0.25">
      <c r="A589" s="1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2.75" customHeight="1" x14ac:dyDescent="0.25">
      <c r="A590" s="1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2.75" customHeight="1" x14ac:dyDescent="0.25">
      <c r="A591" s="1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2.75" customHeight="1" x14ac:dyDescent="0.25">
      <c r="A592" s="1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2.75" customHeight="1" x14ac:dyDescent="0.25">
      <c r="A593" s="1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2.75" customHeight="1" x14ac:dyDescent="0.25">
      <c r="A594" s="1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2.75" customHeight="1" x14ac:dyDescent="0.25">
      <c r="A595" s="1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2.75" customHeight="1" x14ac:dyDescent="0.25">
      <c r="A596" s="1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2.75" customHeight="1" x14ac:dyDescent="0.25">
      <c r="A597" s="1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2.75" customHeight="1" x14ac:dyDescent="0.25">
      <c r="A598" s="1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2.75" customHeight="1" x14ac:dyDescent="0.25">
      <c r="A599" s="1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2.75" customHeight="1" x14ac:dyDescent="0.25">
      <c r="A600" s="1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2.75" customHeight="1" x14ac:dyDescent="0.25">
      <c r="A601" s="1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2.75" customHeight="1" x14ac:dyDescent="0.25">
      <c r="A602" s="1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2.75" customHeight="1" x14ac:dyDescent="0.25">
      <c r="A603" s="1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2.75" customHeight="1" x14ac:dyDescent="0.25">
      <c r="A604" s="1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2.75" customHeight="1" x14ac:dyDescent="0.25">
      <c r="A605" s="1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2.75" customHeight="1" x14ac:dyDescent="0.25">
      <c r="A606" s="1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2.75" customHeight="1" x14ac:dyDescent="0.25">
      <c r="A607" s="1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2.75" customHeight="1" x14ac:dyDescent="0.25">
      <c r="A608" s="1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2.75" customHeight="1" x14ac:dyDescent="0.25">
      <c r="A609" s="1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2.75" customHeight="1" x14ac:dyDescent="0.25">
      <c r="A610" s="1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2.75" customHeight="1" x14ac:dyDescent="0.25">
      <c r="A611" s="1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2.75" customHeight="1" x14ac:dyDescent="0.25">
      <c r="A612" s="1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2.75" customHeight="1" x14ac:dyDescent="0.25">
      <c r="A613" s="1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2.75" customHeight="1" x14ac:dyDescent="0.25">
      <c r="A614" s="1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2.75" customHeight="1" x14ac:dyDescent="0.25">
      <c r="A615" s="1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2.75" customHeight="1" x14ac:dyDescent="0.25">
      <c r="A616" s="1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2.75" customHeight="1" x14ac:dyDescent="0.25">
      <c r="A617" s="1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2.75" customHeight="1" x14ac:dyDescent="0.25">
      <c r="A618" s="1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2.75" customHeight="1" x14ac:dyDescent="0.25">
      <c r="A619" s="1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2.75" customHeight="1" x14ac:dyDescent="0.25">
      <c r="A620" s="1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2.75" customHeight="1" x14ac:dyDescent="0.25">
      <c r="A621" s="1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2.75" customHeight="1" x14ac:dyDescent="0.25">
      <c r="A622" s="1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2.75" customHeight="1" x14ac:dyDescent="0.25">
      <c r="A623" s="1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2.75" customHeight="1" x14ac:dyDescent="0.25">
      <c r="A624" s="1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2.75" customHeight="1" x14ac:dyDescent="0.25">
      <c r="A625" s="1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2.75" customHeight="1" x14ac:dyDescent="0.25">
      <c r="A626" s="1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2.75" customHeight="1" x14ac:dyDescent="0.25">
      <c r="A627" s="1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2.75" customHeight="1" x14ac:dyDescent="0.25">
      <c r="A628" s="1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2.75" customHeight="1" x14ac:dyDescent="0.25">
      <c r="A629" s="1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2.75" customHeight="1" x14ac:dyDescent="0.25">
      <c r="A630" s="1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2.75" customHeight="1" x14ac:dyDescent="0.25">
      <c r="A631" s="1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2.75" customHeight="1" x14ac:dyDescent="0.25">
      <c r="A632" s="1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2.75" customHeight="1" x14ac:dyDescent="0.25">
      <c r="A633" s="1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2.75" customHeight="1" x14ac:dyDescent="0.25">
      <c r="A634" s="1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2.75" customHeight="1" x14ac:dyDescent="0.25">
      <c r="A635" s="1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2.75" customHeight="1" x14ac:dyDescent="0.25">
      <c r="A636" s="1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2.75" customHeight="1" x14ac:dyDescent="0.25">
      <c r="A637" s="1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2.75" customHeight="1" x14ac:dyDescent="0.25">
      <c r="A638" s="1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2.75" customHeight="1" x14ac:dyDescent="0.25">
      <c r="A639" s="1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2.75" customHeight="1" x14ac:dyDescent="0.25">
      <c r="A640" s="1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2.75" customHeight="1" x14ac:dyDescent="0.25">
      <c r="A641" s="1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2.75" customHeight="1" x14ac:dyDescent="0.25">
      <c r="A642" s="1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2.75" customHeight="1" x14ac:dyDescent="0.25">
      <c r="A643" s="1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2.75" customHeight="1" x14ac:dyDescent="0.25">
      <c r="A644" s="1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2.75" customHeight="1" x14ac:dyDescent="0.25">
      <c r="A645" s="1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2.75" customHeight="1" x14ac:dyDescent="0.25">
      <c r="A646" s="1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2.75" customHeight="1" x14ac:dyDescent="0.25">
      <c r="A647" s="1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2.75" customHeight="1" x14ac:dyDescent="0.25">
      <c r="A648" s="1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2.75" customHeight="1" x14ac:dyDescent="0.25">
      <c r="A649" s="1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2.75" customHeight="1" x14ac:dyDescent="0.25">
      <c r="A650" s="1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2.75" customHeight="1" x14ac:dyDescent="0.25">
      <c r="A651" s="1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2.75" customHeight="1" x14ac:dyDescent="0.25">
      <c r="A652" s="1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2.75" customHeight="1" x14ac:dyDescent="0.25">
      <c r="A653" s="1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2.75" customHeight="1" x14ac:dyDescent="0.25">
      <c r="A654" s="1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2.75" customHeight="1" x14ac:dyDescent="0.25">
      <c r="A655" s="1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2.75" customHeight="1" x14ac:dyDescent="0.25">
      <c r="A656" s="1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2.75" customHeight="1" x14ac:dyDescent="0.25">
      <c r="A657" s="1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2.75" customHeight="1" x14ac:dyDescent="0.25">
      <c r="A658" s="1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2.75" customHeight="1" x14ac:dyDescent="0.25">
      <c r="A659" s="1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2.75" customHeight="1" x14ac:dyDescent="0.25">
      <c r="A660" s="1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2.75" customHeight="1" x14ac:dyDescent="0.25">
      <c r="A661" s="1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2.75" customHeight="1" x14ac:dyDescent="0.25">
      <c r="A662" s="1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2.75" customHeight="1" x14ac:dyDescent="0.25">
      <c r="A663" s="1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2.75" customHeight="1" x14ac:dyDescent="0.25">
      <c r="A664" s="1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2.75" customHeight="1" x14ac:dyDescent="0.25">
      <c r="A665" s="1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2.75" customHeight="1" x14ac:dyDescent="0.25">
      <c r="A666" s="1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2.75" customHeight="1" x14ac:dyDescent="0.25">
      <c r="A667" s="1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2.75" customHeight="1" x14ac:dyDescent="0.25">
      <c r="A668" s="1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2.75" customHeight="1" x14ac:dyDescent="0.25">
      <c r="A669" s="1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2.75" customHeight="1" x14ac:dyDescent="0.25">
      <c r="A670" s="1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2.75" customHeight="1" x14ac:dyDescent="0.25">
      <c r="A671" s="1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2.75" customHeight="1" x14ac:dyDescent="0.25">
      <c r="A672" s="1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2.75" customHeight="1" x14ac:dyDescent="0.25">
      <c r="A673" s="1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2.75" customHeight="1" x14ac:dyDescent="0.25">
      <c r="A674" s="1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2.75" customHeight="1" x14ac:dyDescent="0.25">
      <c r="A675" s="1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2.75" customHeight="1" x14ac:dyDescent="0.25">
      <c r="A676" s="1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2.75" customHeight="1" x14ac:dyDescent="0.25">
      <c r="A677" s="1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2.75" customHeight="1" x14ac:dyDescent="0.25">
      <c r="A678" s="1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2.75" customHeight="1" x14ac:dyDescent="0.25">
      <c r="A679" s="1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2.75" customHeight="1" x14ac:dyDescent="0.25">
      <c r="A680" s="1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2.75" customHeight="1" x14ac:dyDescent="0.25">
      <c r="A681" s="1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2.75" customHeight="1" x14ac:dyDescent="0.25">
      <c r="A682" s="1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2.75" customHeight="1" x14ac:dyDescent="0.25">
      <c r="A683" s="1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2.75" customHeight="1" x14ac:dyDescent="0.25">
      <c r="A684" s="1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2.75" customHeight="1" x14ac:dyDescent="0.25">
      <c r="A685" s="1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2.75" customHeight="1" x14ac:dyDescent="0.25">
      <c r="A686" s="1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2.75" customHeight="1" x14ac:dyDescent="0.25">
      <c r="A687" s="1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2.75" customHeight="1" x14ac:dyDescent="0.25">
      <c r="A688" s="1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2.75" customHeight="1" x14ac:dyDescent="0.25">
      <c r="A689" s="1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2.75" customHeight="1" x14ac:dyDescent="0.25">
      <c r="A690" s="1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2.75" customHeight="1" x14ac:dyDescent="0.25">
      <c r="A691" s="1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2.75" customHeight="1" x14ac:dyDescent="0.25">
      <c r="A692" s="1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2.75" customHeight="1" x14ac:dyDescent="0.25">
      <c r="A693" s="1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2.75" customHeight="1" x14ac:dyDescent="0.25">
      <c r="A694" s="1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2.75" customHeight="1" x14ac:dyDescent="0.25">
      <c r="A695" s="1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2.75" customHeight="1" x14ac:dyDescent="0.25">
      <c r="A696" s="1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2.75" customHeight="1" x14ac:dyDescent="0.25">
      <c r="A697" s="1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2.75" customHeight="1" x14ac:dyDescent="0.25">
      <c r="A698" s="1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2.75" customHeight="1" x14ac:dyDescent="0.25">
      <c r="A699" s="1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2.75" customHeight="1" x14ac:dyDescent="0.25">
      <c r="A700" s="1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2.75" customHeight="1" x14ac:dyDescent="0.25">
      <c r="A701" s="1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2.75" customHeight="1" x14ac:dyDescent="0.25">
      <c r="A702" s="1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2.75" customHeight="1" x14ac:dyDescent="0.25">
      <c r="A703" s="1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2.75" customHeight="1" x14ac:dyDescent="0.25">
      <c r="A704" s="1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2.75" customHeight="1" x14ac:dyDescent="0.25">
      <c r="A705" s="1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2.75" customHeight="1" x14ac:dyDescent="0.25">
      <c r="A706" s="1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2.75" customHeight="1" x14ac:dyDescent="0.25">
      <c r="A707" s="1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2.75" customHeight="1" x14ac:dyDescent="0.25">
      <c r="A708" s="1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2.75" customHeight="1" x14ac:dyDescent="0.25">
      <c r="A709" s="1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2.75" customHeight="1" x14ac:dyDescent="0.25">
      <c r="A710" s="1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2.75" customHeight="1" x14ac:dyDescent="0.25">
      <c r="A711" s="1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2.75" customHeight="1" x14ac:dyDescent="0.25">
      <c r="A712" s="1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2.75" customHeight="1" x14ac:dyDescent="0.25">
      <c r="A713" s="1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2.75" customHeight="1" x14ac:dyDescent="0.25">
      <c r="A714" s="1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2.75" customHeight="1" x14ac:dyDescent="0.25">
      <c r="A715" s="1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2.75" customHeight="1" x14ac:dyDescent="0.25">
      <c r="A716" s="1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2.75" customHeight="1" x14ac:dyDescent="0.25">
      <c r="A717" s="1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2.75" customHeight="1" x14ac:dyDescent="0.25">
      <c r="A718" s="1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2.75" customHeight="1" x14ac:dyDescent="0.25">
      <c r="A719" s="1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2.75" customHeight="1" x14ac:dyDescent="0.25">
      <c r="A720" s="1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2.75" customHeight="1" x14ac:dyDescent="0.25">
      <c r="A721" s="1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2.75" customHeight="1" x14ac:dyDescent="0.25">
      <c r="A722" s="1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2.75" customHeight="1" x14ac:dyDescent="0.25">
      <c r="A723" s="1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2.75" customHeight="1" x14ac:dyDescent="0.25">
      <c r="A724" s="1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2.75" customHeight="1" x14ac:dyDescent="0.25">
      <c r="A725" s="1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2.75" customHeight="1" x14ac:dyDescent="0.25">
      <c r="A726" s="1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2.75" customHeight="1" x14ac:dyDescent="0.25">
      <c r="A727" s="1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2.75" customHeight="1" x14ac:dyDescent="0.25">
      <c r="A728" s="1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2.75" customHeight="1" x14ac:dyDescent="0.25">
      <c r="A729" s="1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2.75" customHeight="1" x14ac:dyDescent="0.25">
      <c r="A730" s="1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2.75" customHeight="1" x14ac:dyDescent="0.25">
      <c r="A731" s="1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2.75" customHeight="1" x14ac:dyDescent="0.25">
      <c r="A732" s="1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2.75" customHeight="1" x14ac:dyDescent="0.25">
      <c r="A733" s="1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2.75" customHeight="1" x14ac:dyDescent="0.25">
      <c r="A734" s="1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2.75" customHeight="1" x14ac:dyDescent="0.25">
      <c r="A735" s="1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2.75" customHeight="1" x14ac:dyDescent="0.25">
      <c r="A736" s="1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2.75" customHeight="1" x14ac:dyDescent="0.25">
      <c r="A737" s="1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2.75" customHeight="1" x14ac:dyDescent="0.25">
      <c r="A738" s="1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2.75" customHeight="1" x14ac:dyDescent="0.25">
      <c r="A739" s="1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2.75" customHeight="1" x14ac:dyDescent="0.25">
      <c r="A740" s="1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2.75" customHeight="1" x14ac:dyDescent="0.25">
      <c r="A741" s="1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2.75" customHeight="1" x14ac:dyDescent="0.25">
      <c r="A742" s="1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2.75" customHeight="1" x14ac:dyDescent="0.25">
      <c r="A743" s="1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2.75" customHeight="1" x14ac:dyDescent="0.25">
      <c r="A744" s="1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2.75" customHeight="1" x14ac:dyDescent="0.25">
      <c r="A745" s="1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2.75" customHeight="1" x14ac:dyDescent="0.25">
      <c r="A746" s="1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2.75" customHeight="1" x14ac:dyDescent="0.25">
      <c r="A747" s="1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2.75" customHeight="1" x14ac:dyDescent="0.25">
      <c r="A748" s="1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2.75" customHeight="1" x14ac:dyDescent="0.25">
      <c r="A749" s="1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2.75" customHeight="1" x14ac:dyDescent="0.25">
      <c r="A750" s="1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2.75" customHeight="1" x14ac:dyDescent="0.25">
      <c r="A751" s="1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2.75" customHeight="1" x14ac:dyDescent="0.25">
      <c r="A752" s="1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2.75" customHeight="1" x14ac:dyDescent="0.25">
      <c r="A753" s="1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2.75" customHeight="1" x14ac:dyDescent="0.25">
      <c r="A754" s="1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2.75" customHeight="1" x14ac:dyDescent="0.25">
      <c r="A755" s="1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2.75" customHeight="1" x14ac:dyDescent="0.25">
      <c r="A756" s="1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2.75" customHeight="1" x14ac:dyDescent="0.25">
      <c r="A757" s="1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2.75" customHeight="1" x14ac:dyDescent="0.25">
      <c r="A758" s="1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2.75" customHeight="1" x14ac:dyDescent="0.25">
      <c r="A759" s="1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2.75" customHeight="1" x14ac:dyDescent="0.25">
      <c r="A760" s="1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2.75" customHeight="1" x14ac:dyDescent="0.25">
      <c r="A761" s="1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2.75" customHeight="1" x14ac:dyDescent="0.25">
      <c r="A762" s="1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2.75" customHeight="1" x14ac:dyDescent="0.25">
      <c r="A763" s="1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2.75" customHeight="1" x14ac:dyDescent="0.25">
      <c r="A764" s="1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2.75" customHeight="1" x14ac:dyDescent="0.25">
      <c r="A765" s="1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2.75" customHeight="1" x14ac:dyDescent="0.25">
      <c r="A766" s="1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2.75" customHeight="1" x14ac:dyDescent="0.25">
      <c r="A767" s="1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2.75" customHeight="1" x14ac:dyDescent="0.25">
      <c r="A768" s="1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2.75" customHeight="1" x14ac:dyDescent="0.25">
      <c r="A769" s="1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2.75" customHeight="1" x14ac:dyDescent="0.25">
      <c r="A770" s="1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2.75" customHeight="1" x14ac:dyDescent="0.25">
      <c r="A771" s="1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t="12.75" customHeight="1" x14ac:dyDescent="0.25">
      <c r="A772" s="1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t="12.75" customHeight="1" x14ac:dyDescent="0.25">
      <c r="A773" s="1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t="12.75" customHeight="1" x14ac:dyDescent="0.25">
      <c r="A774" s="1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t="12.75" customHeight="1" x14ac:dyDescent="0.25">
      <c r="A775" s="1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t="12.75" customHeight="1" x14ac:dyDescent="0.25">
      <c r="A776" s="1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t="12.75" customHeight="1" x14ac:dyDescent="0.25">
      <c r="A777" s="1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2.75" customHeight="1" x14ac:dyDescent="0.25">
      <c r="A778" s="1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t="12.75" customHeight="1" x14ac:dyDescent="0.25">
      <c r="A779" s="1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t="12.75" customHeight="1" x14ac:dyDescent="0.25">
      <c r="A780" s="1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t="12.75" customHeight="1" x14ac:dyDescent="0.25">
      <c r="A781" s="1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t="12.75" customHeight="1" x14ac:dyDescent="0.25">
      <c r="A782" s="1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2.75" customHeight="1" x14ac:dyDescent="0.25">
      <c r="A783" s="1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t="12.75" customHeight="1" x14ac:dyDescent="0.25">
      <c r="A784" s="1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t="12.75" customHeight="1" x14ac:dyDescent="0.25">
      <c r="A785" s="1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2.75" customHeight="1" x14ac:dyDescent="0.25">
      <c r="A786" s="1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t="12.75" customHeight="1" x14ac:dyDescent="0.25">
      <c r="A787" s="1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spans="1:35" ht="12.75" customHeight="1" x14ac:dyDescent="0.25">
      <c r="A788" s="1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spans="1:35" ht="12.75" customHeight="1" x14ac:dyDescent="0.25">
      <c r="A789" s="1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spans="1:35" ht="12.75" customHeight="1" x14ac:dyDescent="0.25">
      <c r="A790" s="1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spans="1:35" ht="12.75" customHeight="1" x14ac:dyDescent="0.25">
      <c r="A791" s="1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spans="1:35" ht="12.75" customHeight="1" x14ac:dyDescent="0.25">
      <c r="A792" s="1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spans="1:35" ht="12.75" customHeight="1" x14ac:dyDescent="0.25">
      <c r="A793" s="1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spans="1:35" ht="12.75" customHeight="1" x14ac:dyDescent="0.25">
      <c r="A794" s="1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spans="1:35" ht="12.75" customHeight="1" x14ac:dyDescent="0.25">
      <c r="A795" s="1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spans="1:35" ht="12.75" customHeight="1" x14ac:dyDescent="0.25">
      <c r="A796" s="1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spans="1:35" ht="12.75" customHeight="1" x14ac:dyDescent="0.25">
      <c r="A797" s="1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spans="1:35" ht="12.75" customHeight="1" x14ac:dyDescent="0.25">
      <c r="A798" s="1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spans="1:35" ht="12.75" customHeight="1" x14ac:dyDescent="0.25">
      <c r="A799" s="1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spans="1:35" ht="12.75" customHeight="1" x14ac:dyDescent="0.25">
      <c r="A800" s="1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spans="1:35" ht="12.75" customHeight="1" x14ac:dyDescent="0.25">
      <c r="A801" s="1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spans="1:35" ht="12.75" customHeight="1" x14ac:dyDescent="0.25">
      <c r="A802" s="1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spans="1:35" ht="12.75" customHeight="1" x14ac:dyDescent="0.25">
      <c r="A803" s="1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spans="1:35" ht="12.75" customHeight="1" x14ac:dyDescent="0.25">
      <c r="A804" s="1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spans="1:35" ht="12.75" customHeight="1" x14ac:dyDescent="0.25">
      <c r="A805" s="1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spans="1:35" ht="12.75" customHeight="1" x14ac:dyDescent="0.25">
      <c r="A806" s="1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spans="1:35" ht="12.75" customHeight="1" x14ac:dyDescent="0.25">
      <c r="A807" s="1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spans="1:35" ht="12.75" customHeight="1" x14ac:dyDescent="0.25">
      <c r="A808" s="1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spans="1:35" ht="12.75" customHeight="1" x14ac:dyDescent="0.25">
      <c r="A809" s="1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spans="1:35" ht="12.75" customHeight="1" x14ac:dyDescent="0.25">
      <c r="A810" s="1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spans="1:35" ht="12.75" customHeight="1" x14ac:dyDescent="0.25">
      <c r="A811" s="1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spans="1:35" ht="12.75" customHeight="1" x14ac:dyDescent="0.25">
      <c r="A812" s="1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spans="1:35" ht="12.75" customHeight="1" x14ac:dyDescent="0.25">
      <c r="A813" s="1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spans="1:35" ht="12.75" customHeight="1" x14ac:dyDescent="0.25">
      <c r="A814" s="1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spans="1:35" ht="12.75" customHeight="1" x14ac:dyDescent="0.25">
      <c r="A815" s="1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spans="1:35" ht="12.75" customHeight="1" x14ac:dyDescent="0.25">
      <c r="A816" s="1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spans="1:35" ht="12.75" customHeight="1" x14ac:dyDescent="0.25">
      <c r="A817" s="1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spans="1:35" ht="12.75" customHeight="1" x14ac:dyDescent="0.25">
      <c r="A818" s="1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spans="1:35" ht="12.75" customHeight="1" x14ac:dyDescent="0.25">
      <c r="A819" s="1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spans="1:35" ht="12.75" customHeight="1" x14ac:dyDescent="0.25">
      <c r="A820" s="1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spans="1:35" ht="12.75" customHeight="1" x14ac:dyDescent="0.25">
      <c r="A821" s="1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spans="1:35" ht="12.75" customHeight="1" x14ac:dyDescent="0.25">
      <c r="A822" s="1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spans="1:35" ht="12.75" customHeight="1" x14ac:dyDescent="0.25">
      <c r="A823" s="1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spans="1:35" ht="12.75" customHeight="1" x14ac:dyDescent="0.25">
      <c r="A824" s="1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spans="1:35" ht="12.75" customHeight="1" x14ac:dyDescent="0.25">
      <c r="A825" s="1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spans="1:35" ht="12.75" customHeight="1" x14ac:dyDescent="0.25">
      <c r="A826" s="1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spans="1:35" ht="12.75" customHeight="1" x14ac:dyDescent="0.25">
      <c r="A827" s="1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spans="1:35" ht="12.75" customHeight="1" x14ac:dyDescent="0.25">
      <c r="A828" s="1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spans="1:35" ht="12.75" customHeight="1" x14ac:dyDescent="0.25">
      <c r="A829" s="1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spans="1:35" ht="12.75" customHeight="1" x14ac:dyDescent="0.25">
      <c r="A830" s="1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spans="1:35" ht="12.75" customHeight="1" x14ac:dyDescent="0.25">
      <c r="A831" s="1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spans="1:35" ht="12.75" customHeight="1" x14ac:dyDescent="0.25">
      <c r="A832" s="1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spans="1:35" ht="12.75" customHeight="1" x14ac:dyDescent="0.25">
      <c r="A833" s="1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spans="1:35" ht="12.75" customHeight="1" x14ac:dyDescent="0.25">
      <c r="A834" s="1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spans="1:35" ht="12.75" customHeight="1" x14ac:dyDescent="0.25">
      <c r="A835" s="1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spans="1:35" ht="12.75" customHeight="1" x14ac:dyDescent="0.25">
      <c r="A836" s="1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spans="1:35" ht="12.75" customHeight="1" x14ac:dyDescent="0.25">
      <c r="A837" s="1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spans="1:35" ht="12.75" customHeight="1" x14ac:dyDescent="0.25">
      <c r="A838" s="1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spans="1:35" ht="12.75" customHeight="1" x14ac:dyDescent="0.25">
      <c r="A839" s="1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spans="1:35" ht="12.75" customHeight="1" x14ac:dyDescent="0.25">
      <c r="A840" s="1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spans="1:35" ht="12.75" customHeight="1" x14ac:dyDescent="0.25">
      <c r="A841" s="1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spans="1:35" ht="12.75" customHeight="1" x14ac:dyDescent="0.25">
      <c r="A842" s="1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spans="1:35" ht="12.75" customHeight="1" x14ac:dyDescent="0.25">
      <c r="A843" s="1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spans="1:35" ht="12.75" customHeight="1" x14ac:dyDescent="0.25">
      <c r="A844" s="1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spans="1:35" ht="12.75" customHeight="1" x14ac:dyDescent="0.25">
      <c r="A845" s="1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spans="1:35" ht="12.75" customHeight="1" x14ac:dyDescent="0.25">
      <c r="A846" s="1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spans="1:35" ht="12.75" customHeight="1" x14ac:dyDescent="0.25">
      <c r="A847" s="1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spans="1:35" ht="12.75" customHeight="1" x14ac:dyDescent="0.25">
      <c r="A848" s="1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spans="1:35" ht="12.75" customHeight="1" x14ac:dyDescent="0.25">
      <c r="A849" s="1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spans="1:35" ht="12.75" customHeight="1" x14ac:dyDescent="0.25">
      <c r="A850" s="1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spans="1:35" ht="12.75" customHeight="1" x14ac:dyDescent="0.25">
      <c r="A851" s="1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spans="1:35" ht="12.75" customHeight="1" x14ac:dyDescent="0.25">
      <c r="A852" s="1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spans="1:35" ht="12.75" customHeight="1" x14ac:dyDescent="0.25">
      <c r="A853" s="1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spans="1:35" ht="12.75" customHeight="1" x14ac:dyDescent="0.25">
      <c r="A854" s="1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spans="1:35" ht="12.75" customHeight="1" x14ac:dyDescent="0.25">
      <c r="A855" s="1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spans="1:35" ht="12.75" customHeight="1" x14ac:dyDescent="0.25">
      <c r="A856" s="1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spans="1:35" ht="12.75" customHeight="1" x14ac:dyDescent="0.25">
      <c r="A857" s="1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spans="1:35" ht="12.75" customHeight="1" x14ac:dyDescent="0.25">
      <c r="A858" s="1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spans="1:35" ht="12.75" customHeight="1" x14ac:dyDescent="0.25">
      <c r="A859" s="1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spans="1:35" ht="12.75" customHeight="1" x14ac:dyDescent="0.25">
      <c r="A860" s="1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spans="1:35" ht="12.75" customHeight="1" x14ac:dyDescent="0.25">
      <c r="A861" s="1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spans="1:35" ht="12.75" customHeight="1" x14ac:dyDescent="0.25">
      <c r="A862" s="1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spans="1:35" ht="12.75" customHeight="1" x14ac:dyDescent="0.25">
      <c r="A863" s="1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spans="1:35" ht="12.75" customHeight="1" x14ac:dyDescent="0.25">
      <c r="A864" s="1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spans="1:35" ht="12.75" customHeight="1" x14ac:dyDescent="0.25">
      <c r="A865" s="1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spans="1:35" ht="12.75" customHeight="1" x14ac:dyDescent="0.25">
      <c r="A866" s="1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spans="1:35" ht="12.75" customHeight="1" x14ac:dyDescent="0.25">
      <c r="A867" s="1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spans="1:35" ht="12.75" customHeight="1" x14ac:dyDescent="0.25">
      <c r="A868" s="1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spans="1:35" ht="12.75" customHeight="1" x14ac:dyDescent="0.25">
      <c r="A869" s="1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spans="1:35" ht="12.75" customHeight="1" x14ac:dyDescent="0.25">
      <c r="A870" s="1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spans="1:35" ht="12.75" customHeight="1" x14ac:dyDescent="0.25">
      <c r="A871" s="1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spans="1:35" ht="12.75" customHeight="1" x14ac:dyDescent="0.25">
      <c r="A872" s="1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spans="1:35" ht="12.75" customHeight="1" x14ac:dyDescent="0.25">
      <c r="A873" s="1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spans="1:35" ht="12.75" customHeight="1" x14ac:dyDescent="0.25">
      <c r="A874" s="1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spans="1:35" ht="12.75" customHeight="1" x14ac:dyDescent="0.25">
      <c r="A875" s="1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spans="1:35" ht="12.75" customHeight="1" x14ac:dyDescent="0.25">
      <c r="A876" s="1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spans="1:35" ht="12.75" customHeight="1" x14ac:dyDescent="0.25">
      <c r="A877" s="1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spans="1:35" ht="12.75" customHeight="1" x14ac:dyDescent="0.25">
      <c r="A878" s="1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spans="1:35" ht="12.75" customHeight="1" x14ac:dyDescent="0.25">
      <c r="A879" s="1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spans="1:35" ht="12.75" customHeight="1" x14ac:dyDescent="0.25">
      <c r="A880" s="1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spans="1:35" ht="12.75" customHeight="1" x14ac:dyDescent="0.25">
      <c r="A881" s="1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spans="1:35" ht="12.75" customHeight="1" x14ac:dyDescent="0.25">
      <c r="A882" s="1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spans="1:35" ht="12.75" customHeight="1" x14ac:dyDescent="0.25">
      <c r="A883" s="1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spans="1:35" ht="12.75" customHeight="1" x14ac:dyDescent="0.25">
      <c r="A884" s="1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spans="1:35" ht="12.75" customHeight="1" x14ac:dyDescent="0.25">
      <c r="A885" s="1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spans="1:35" ht="12.75" customHeight="1" x14ac:dyDescent="0.25">
      <c r="A886" s="1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spans="1:35" ht="12.75" customHeight="1" x14ac:dyDescent="0.25">
      <c r="A887" s="1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spans="1:35" ht="12.75" customHeight="1" x14ac:dyDescent="0.25">
      <c r="A888" s="1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spans="1:35" ht="12.75" customHeight="1" x14ac:dyDescent="0.25">
      <c r="A889" s="1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spans="1:35" ht="12.75" customHeight="1" x14ac:dyDescent="0.25">
      <c r="A890" s="1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spans="1:35" ht="12.75" customHeight="1" x14ac:dyDescent="0.25">
      <c r="A891" s="1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spans="1:35" ht="12.75" customHeight="1" x14ac:dyDescent="0.25">
      <c r="A892" s="1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spans="1:35" ht="12.75" customHeight="1" x14ac:dyDescent="0.25">
      <c r="A893" s="1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spans="1:35" ht="12.75" customHeight="1" x14ac:dyDescent="0.25">
      <c r="A894" s="1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spans="1:35" ht="12.75" customHeight="1" x14ac:dyDescent="0.25">
      <c r="A895" s="1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spans="1:35" ht="12.75" customHeight="1" x14ac:dyDescent="0.25">
      <c r="A896" s="1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spans="1:35" ht="12.75" customHeight="1" x14ac:dyDescent="0.25">
      <c r="A897" s="1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spans="1:35" ht="12.75" customHeight="1" x14ac:dyDescent="0.25">
      <c r="A898" s="1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spans="1:35" ht="12.75" customHeight="1" x14ac:dyDescent="0.25">
      <c r="A899" s="1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spans="1:35" ht="12.75" customHeight="1" x14ac:dyDescent="0.25">
      <c r="A900" s="1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spans="1:35" ht="12.75" customHeight="1" x14ac:dyDescent="0.25">
      <c r="A901" s="1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spans="1:35" ht="12.75" customHeight="1" x14ac:dyDescent="0.25">
      <c r="A902" s="1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spans="1:35" ht="12.75" customHeight="1" x14ac:dyDescent="0.25">
      <c r="A903" s="1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spans="1:35" ht="12.75" customHeight="1" x14ac:dyDescent="0.25">
      <c r="A904" s="1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spans="1:35" ht="12.75" customHeight="1" x14ac:dyDescent="0.25">
      <c r="A905" s="1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spans="1:35" ht="12.75" customHeight="1" x14ac:dyDescent="0.25">
      <c r="A906" s="1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spans="1:35" ht="12.75" customHeight="1" x14ac:dyDescent="0.25">
      <c r="A907" s="1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spans="1:35" ht="12.75" customHeight="1" x14ac:dyDescent="0.25">
      <c r="A908" s="1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spans="1:35" ht="12.75" customHeight="1" x14ac:dyDescent="0.25">
      <c r="A909" s="1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spans="1:35" ht="12.75" customHeight="1" x14ac:dyDescent="0.25">
      <c r="A910" s="1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spans="1:35" ht="12.75" customHeight="1" x14ac:dyDescent="0.25">
      <c r="A911" s="1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spans="1:35" ht="12.75" customHeight="1" x14ac:dyDescent="0.25">
      <c r="A912" s="1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spans="1:35" ht="12.75" customHeight="1" x14ac:dyDescent="0.25">
      <c r="A913" s="1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spans="1:35" ht="12.75" customHeight="1" x14ac:dyDescent="0.25">
      <c r="A914" s="1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spans="1:35" ht="12.75" customHeight="1" x14ac:dyDescent="0.25">
      <c r="A915" s="1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spans="1:35" ht="12.75" customHeight="1" x14ac:dyDescent="0.25">
      <c r="A916" s="1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spans="1:35" ht="12.75" customHeight="1" x14ac:dyDescent="0.25">
      <c r="A917" s="1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spans="1:35" ht="12.75" customHeight="1" x14ac:dyDescent="0.25">
      <c r="A918" s="1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spans="1:35" ht="12.75" customHeight="1" x14ac:dyDescent="0.25">
      <c r="A919" s="1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spans="1:35" ht="12.75" customHeight="1" x14ac:dyDescent="0.25">
      <c r="A920" s="1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spans="1:35" ht="12.75" customHeight="1" x14ac:dyDescent="0.25">
      <c r="A921" s="1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spans="1:35" ht="12.75" customHeight="1" x14ac:dyDescent="0.25">
      <c r="A922" s="1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spans="1:35" ht="12.75" customHeight="1" x14ac:dyDescent="0.25">
      <c r="A923" s="1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spans="1:35" ht="12.75" customHeight="1" x14ac:dyDescent="0.25">
      <c r="A924" s="1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spans="1:35" ht="12.75" customHeight="1" x14ac:dyDescent="0.25">
      <c r="A925" s="1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spans="1:35" ht="12.75" customHeight="1" x14ac:dyDescent="0.25">
      <c r="A926" s="1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spans="1:35" ht="12.75" customHeight="1" x14ac:dyDescent="0.25">
      <c r="A927" s="1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spans="1:35" ht="12.75" customHeight="1" x14ac:dyDescent="0.25">
      <c r="A928" s="1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spans="1:35" ht="12.75" customHeight="1" x14ac:dyDescent="0.25">
      <c r="A929" s="1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spans="1:35" ht="12.75" customHeight="1" x14ac:dyDescent="0.25">
      <c r="A930" s="1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:35" ht="12.75" customHeight="1" x14ac:dyDescent="0.25">
      <c r="A931" s="1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:35" ht="12.75" customHeight="1" x14ac:dyDescent="0.25">
      <c r="A932" s="1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2.75" customHeight="1" x14ac:dyDescent="0.25">
      <c r="A933" s="1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2.75" customHeight="1" x14ac:dyDescent="0.25">
      <c r="A934" s="1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2.75" customHeight="1" x14ac:dyDescent="0.25">
      <c r="A935" s="1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spans="1:35" ht="12.75" customHeight="1" x14ac:dyDescent="0.25">
      <c r="A936" s="1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spans="1:35" ht="12.75" customHeight="1" x14ac:dyDescent="0.25">
      <c r="A937" s="1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spans="1:35" ht="12.75" customHeight="1" x14ac:dyDescent="0.25">
      <c r="A938" s="1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spans="1:35" ht="12.75" customHeight="1" x14ac:dyDescent="0.25">
      <c r="A939" s="1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spans="1:35" ht="12.75" customHeight="1" x14ac:dyDescent="0.25">
      <c r="A940" s="1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spans="1:35" ht="12.75" customHeight="1" x14ac:dyDescent="0.25">
      <c r="A941" s="1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spans="1:35" ht="12.75" customHeight="1" x14ac:dyDescent="0.25">
      <c r="A942" s="1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spans="1:35" ht="12.75" customHeight="1" x14ac:dyDescent="0.25">
      <c r="A943" s="1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spans="1:35" ht="12.75" customHeight="1" x14ac:dyDescent="0.25">
      <c r="A944" s="1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spans="1:35" ht="12.75" customHeight="1" x14ac:dyDescent="0.25">
      <c r="A945" s="1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spans="1:35" ht="12.75" customHeight="1" x14ac:dyDescent="0.25">
      <c r="A946" s="1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spans="1:35" ht="12.75" customHeight="1" x14ac:dyDescent="0.25">
      <c r="A947" s="1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spans="1:35" ht="12.75" customHeight="1" x14ac:dyDescent="0.25">
      <c r="A948" s="1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 ht="12.75" customHeight="1" x14ac:dyDescent="0.25">
      <c r="A949" s="1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 ht="12.75" customHeight="1" x14ac:dyDescent="0.25">
      <c r="A950" s="1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 ht="12.75" customHeight="1" x14ac:dyDescent="0.25">
      <c r="A951" s="1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 ht="12.75" customHeight="1" x14ac:dyDescent="0.25">
      <c r="A952" s="1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 ht="12.75" customHeight="1" x14ac:dyDescent="0.25">
      <c r="A953" s="1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 ht="12.75" customHeight="1" x14ac:dyDescent="0.25">
      <c r="A954" s="1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 ht="12.75" customHeight="1" x14ac:dyDescent="0.25">
      <c r="A955" s="1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 ht="12.75" customHeight="1" x14ac:dyDescent="0.25">
      <c r="A956" s="1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 ht="12.75" customHeight="1" x14ac:dyDescent="0.25">
      <c r="A957" s="1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 ht="12.75" customHeight="1" x14ac:dyDescent="0.25">
      <c r="A958" s="1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 ht="12.75" customHeight="1" x14ac:dyDescent="0.25">
      <c r="A959" s="1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 ht="12.75" customHeight="1" x14ac:dyDescent="0.25">
      <c r="A960" s="1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 ht="12.75" customHeight="1" x14ac:dyDescent="0.25">
      <c r="A961" s="1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 ht="12.75" customHeight="1" x14ac:dyDescent="0.25">
      <c r="A962" s="1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 ht="12.75" customHeight="1" x14ac:dyDescent="0.25">
      <c r="A963" s="1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 ht="12.75" customHeight="1" x14ac:dyDescent="0.25">
      <c r="A964" s="1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 ht="12.75" customHeight="1" x14ac:dyDescent="0.25">
      <c r="A965" s="1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 ht="12.75" customHeight="1" x14ac:dyDescent="0.25">
      <c r="A966" s="1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 ht="12.75" customHeight="1" x14ac:dyDescent="0.25">
      <c r="A967" s="1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 ht="12.75" customHeight="1" x14ac:dyDescent="0.25">
      <c r="A968" s="1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 ht="12.75" customHeight="1" x14ac:dyDescent="0.25">
      <c r="A969" s="1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 ht="12.75" customHeight="1" x14ac:dyDescent="0.25">
      <c r="A970" s="1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 ht="12.75" customHeight="1" x14ac:dyDescent="0.25">
      <c r="A971" s="1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 ht="12.75" customHeight="1" x14ac:dyDescent="0.25">
      <c r="A972" s="1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 ht="12.75" customHeight="1" x14ac:dyDescent="0.25">
      <c r="A973" s="1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 ht="12.75" customHeight="1" x14ac:dyDescent="0.25">
      <c r="A974" s="1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 ht="12.75" customHeight="1" x14ac:dyDescent="0.25">
      <c r="A975" s="1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 ht="12.75" customHeight="1" x14ac:dyDescent="0.25">
      <c r="A976" s="1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 ht="12.75" customHeight="1" x14ac:dyDescent="0.25">
      <c r="A977" s="1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 ht="12.75" customHeight="1" x14ac:dyDescent="0.25">
      <c r="A978" s="1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spans="1:35" ht="12.75" customHeight="1" x14ac:dyDescent="0.25">
      <c r="A979" s="1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spans="1:35" ht="12.75" customHeight="1" x14ac:dyDescent="0.25">
      <c r="A980" s="1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spans="1:35" ht="12.75" customHeight="1" x14ac:dyDescent="0.25">
      <c r="A981" s="1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spans="1:35" ht="12.75" customHeight="1" x14ac:dyDescent="0.25">
      <c r="A982" s="1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spans="1:35" ht="12.75" customHeight="1" x14ac:dyDescent="0.25">
      <c r="A983" s="1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spans="1:35" ht="12.75" customHeight="1" x14ac:dyDescent="0.25">
      <c r="A984" s="1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spans="1:35" ht="12.75" customHeight="1" x14ac:dyDescent="0.25">
      <c r="A985" s="1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spans="1:35" ht="12.75" customHeight="1" x14ac:dyDescent="0.25">
      <c r="A986" s="1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spans="1:35" ht="12.75" customHeight="1" x14ac:dyDescent="0.25">
      <c r="A987" s="1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spans="1:35" ht="12.75" customHeight="1" x14ac:dyDescent="0.25">
      <c r="A988" s="1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spans="1:35" ht="12.75" customHeight="1" x14ac:dyDescent="0.25">
      <c r="A989" s="1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spans="1:35" ht="12.75" customHeight="1" x14ac:dyDescent="0.25">
      <c r="A990" s="1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spans="1:35" ht="12.75" customHeight="1" x14ac:dyDescent="0.25">
      <c r="A991" s="1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spans="1:35" ht="12.75" customHeight="1" x14ac:dyDescent="0.25">
      <c r="A992" s="1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spans="1:35" ht="12.75" customHeight="1" x14ac:dyDescent="0.25">
      <c r="A993" s="1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spans="1:35" ht="12.75" customHeight="1" x14ac:dyDescent="0.25">
      <c r="A994" s="1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spans="1:35" ht="12.75" customHeight="1" x14ac:dyDescent="0.25">
      <c r="A995" s="1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spans="1:35" ht="12.75" customHeight="1" x14ac:dyDescent="0.25">
      <c r="A996" s="1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spans="1:35" ht="12.75" customHeight="1" x14ac:dyDescent="0.25">
      <c r="A997" s="1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spans="1:35" ht="12.75" customHeight="1" x14ac:dyDescent="0.25">
      <c r="A998" s="1"/>
      <c r="B998" s="4"/>
      <c r="C998" s="1"/>
      <c r="D998" s="1"/>
      <c r="E998" s="1"/>
      <c r="F998" s="1"/>
      <c r="G998" s="1"/>
      <c r="H998" s="1"/>
      <c r="I998" s="1"/>
      <c r="J998" s="1"/>
      <c r="K998" s="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spans="1:35" ht="12.75" customHeight="1" x14ac:dyDescent="0.25">
      <c r="A999" s="1"/>
      <c r="B999" s="4"/>
      <c r="C999" s="1"/>
      <c r="D999" s="1"/>
      <c r="E999" s="1"/>
      <c r="F999" s="1"/>
      <c r="G999" s="1"/>
      <c r="H999" s="1"/>
      <c r="I999" s="1"/>
      <c r="J999" s="1"/>
      <c r="K999" s="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spans="1:35" ht="12.75" customHeight="1" x14ac:dyDescent="0.25">
      <c r="A1000" s="1"/>
      <c r="B1000" s="4"/>
      <c r="C1000" s="1"/>
      <c r="D1000" s="1"/>
      <c r="E1000" s="1"/>
      <c r="F1000" s="1"/>
      <c r="G1000" s="1"/>
      <c r="H1000" s="1"/>
      <c r="I1000" s="1"/>
      <c r="J1000" s="1"/>
      <c r="K1000" s="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  <row r="1001" spans="1:35" ht="12.75" customHeight="1" x14ac:dyDescent="0.25">
      <c r="A1001" s="1"/>
      <c r="B1001" s="4"/>
      <c r="C1001" s="1"/>
      <c r="D1001" s="1"/>
      <c r="E1001" s="1"/>
      <c r="F1001" s="1"/>
      <c r="G1001" s="1"/>
      <c r="H1001" s="1"/>
      <c r="I1001" s="1"/>
      <c r="J1001" s="1"/>
      <c r="K1001" s="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</row>
  </sheetData>
  <mergeCells count="228">
    <mergeCell ref="B1:J1"/>
    <mergeCell ref="B2:J2"/>
    <mergeCell ref="E3:H3"/>
    <mergeCell ref="E4:F4"/>
    <mergeCell ref="B6:J6"/>
    <mergeCell ref="B7:J7"/>
    <mergeCell ref="B8:J8"/>
    <mergeCell ref="C9:G9"/>
    <mergeCell ref="H9:J9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I34:J34"/>
    <mergeCell ref="I35:J35"/>
    <mergeCell ref="I36:J36"/>
    <mergeCell ref="M36:N36"/>
    <mergeCell ref="M37:N37"/>
    <mergeCell ref="C36:H36"/>
    <mergeCell ref="C37:H37"/>
    <mergeCell ref="I37:J37"/>
    <mergeCell ref="B38:H38"/>
    <mergeCell ref="I38:J38"/>
    <mergeCell ref="O38:P38"/>
    <mergeCell ref="B39:J39"/>
    <mergeCell ref="M44:X44"/>
    <mergeCell ref="M45:X45"/>
    <mergeCell ref="B40:J40"/>
    <mergeCell ref="B41:J41"/>
    <mergeCell ref="C42:H42"/>
    <mergeCell ref="C43:H43"/>
    <mergeCell ref="M43:X43"/>
    <mergeCell ref="C44:H44"/>
    <mergeCell ref="C45:H45"/>
    <mergeCell ref="B46:H46"/>
    <mergeCell ref="I46:J46"/>
    <mergeCell ref="B47:J47"/>
    <mergeCell ref="B48:J48"/>
    <mergeCell ref="C49:H49"/>
    <mergeCell ref="C50:H50"/>
    <mergeCell ref="C51:H51"/>
    <mergeCell ref="AD62:AE62"/>
    <mergeCell ref="AF62:AG62"/>
    <mergeCell ref="C53:H53"/>
    <mergeCell ref="C54:H54"/>
    <mergeCell ref="C55:H55"/>
    <mergeCell ref="C56:H56"/>
    <mergeCell ref="C57:H57"/>
    <mergeCell ref="B58:H58"/>
    <mergeCell ref="B59:J59"/>
    <mergeCell ref="AH62:AI62"/>
    <mergeCell ref="B60:J60"/>
    <mergeCell ref="C61:H61"/>
    <mergeCell ref="I61:J61"/>
    <mergeCell ref="B62:B63"/>
    <mergeCell ref="C62:C63"/>
    <mergeCell ref="I62:J62"/>
    <mergeCell ref="AB62:AC62"/>
    <mergeCell ref="I63:J63"/>
    <mergeCell ref="B64:B65"/>
    <mergeCell ref="C64:D65"/>
    <mergeCell ref="I64:J65"/>
    <mergeCell ref="C66:H66"/>
    <mergeCell ref="I66:J66"/>
    <mergeCell ref="C67:H67"/>
    <mergeCell ref="I67:J67"/>
    <mergeCell ref="C68:H68"/>
    <mergeCell ref="I68:J68"/>
    <mergeCell ref="C69:H69"/>
    <mergeCell ref="I69:J69"/>
    <mergeCell ref="B70:H70"/>
    <mergeCell ref="I70:J70"/>
    <mergeCell ref="B71:J71"/>
    <mergeCell ref="B72:J72"/>
    <mergeCell ref="B73:J73"/>
    <mergeCell ref="C74:H74"/>
    <mergeCell ref="I74:J74"/>
    <mergeCell ref="C75:H75"/>
    <mergeCell ref="I75:J75"/>
    <mergeCell ref="I76:J76"/>
    <mergeCell ref="C76:H76"/>
    <mergeCell ref="C77:H77"/>
    <mergeCell ref="I77:J77"/>
    <mergeCell ref="B78:H78"/>
    <mergeCell ref="I78:J78"/>
    <mergeCell ref="B79:J79"/>
    <mergeCell ref="B80:J80"/>
    <mergeCell ref="C81:H81"/>
    <mergeCell ref="C82:H82"/>
    <mergeCell ref="C83:H83"/>
    <mergeCell ref="C84:H84"/>
    <mergeCell ref="C85:H85"/>
    <mergeCell ref="C86:H86"/>
    <mergeCell ref="C87:H87"/>
    <mergeCell ref="B88:H88"/>
    <mergeCell ref="I88:J88"/>
    <mergeCell ref="B89:J89"/>
    <mergeCell ref="B90:J90"/>
    <mergeCell ref="B91:J91"/>
    <mergeCell ref="C92:H92"/>
    <mergeCell ref="C93:H93"/>
    <mergeCell ref="C94:H94"/>
    <mergeCell ref="C95:H95"/>
    <mergeCell ref="C96:H96"/>
    <mergeCell ref="C97:H97"/>
    <mergeCell ref="C98:H98"/>
    <mergeCell ref="B99:H99"/>
    <mergeCell ref="B100:J100"/>
    <mergeCell ref="C136:H136"/>
    <mergeCell ref="I136:J136"/>
    <mergeCell ref="C137:H137"/>
    <mergeCell ref="I137:J137"/>
    <mergeCell ref="C138:H138"/>
    <mergeCell ref="I138:J138"/>
    <mergeCell ref="B101:J101"/>
    <mergeCell ref="C102:H102"/>
    <mergeCell ref="C103:H103"/>
    <mergeCell ref="B104:H104"/>
    <mergeCell ref="I104:J104"/>
    <mergeCell ref="B105:J105"/>
    <mergeCell ref="B106:J106"/>
    <mergeCell ref="B107:J107"/>
    <mergeCell ref="C108:H108"/>
    <mergeCell ref="I108:J108"/>
    <mergeCell ref="C109:H109"/>
    <mergeCell ref="I109:J109"/>
    <mergeCell ref="C110:H110"/>
    <mergeCell ref="I110:J110"/>
    <mergeCell ref="B111:H111"/>
    <mergeCell ref="I139:J139"/>
    <mergeCell ref="C139:H139"/>
    <mergeCell ref="B140:H140"/>
    <mergeCell ref="I140:J140"/>
    <mergeCell ref="C141:H141"/>
    <mergeCell ref="I141:J141"/>
    <mergeCell ref="B142:H142"/>
    <mergeCell ref="I142:J142"/>
    <mergeCell ref="B143:J143"/>
    <mergeCell ref="B144:J144"/>
    <mergeCell ref="B146:C146"/>
    <mergeCell ref="F146:G146"/>
    <mergeCell ref="I146:J146"/>
    <mergeCell ref="B147:C147"/>
    <mergeCell ref="I147:J147"/>
    <mergeCell ref="F147:G147"/>
    <mergeCell ref="B148:H148"/>
    <mergeCell ref="I148:J148"/>
    <mergeCell ref="B149:H149"/>
    <mergeCell ref="I149:J149"/>
    <mergeCell ref="B150:H150"/>
    <mergeCell ref="I150:J150"/>
    <mergeCell ref="B157:H157"/>
    <mergeCell ref="B158:H158"/>
    <mergeCell ref="I158:J158"/>
    <mergeCell ref="B152:J152"/>
    <mergeCell ref="B154:J154"/>
    <mergeCell ref="B155:H155"/>
    <mergeCell ref="I155:J155"/>
    <mergeCell ref="B156:H156"/>
    <mergeCell ref="I156:J156"/>
    <mergeCell ref="I157:J157"/>
    <mergeCell ref="I111:J111"/>
    <mergeCell ref="B112:J112"/>
    <mergeCell ref="B113:J113"/>
    <mergeCell ref="C114:H114"/>
    <mergeCell ref="I114:J114"/>
    <mergeCell ref="I115:J115"/>
    <mergeCell ref="C115:H115"/>
    <mergeCell ref="C116:H116"/>
    <mergeCell ref="I116:J116"/>
    <mergeCell ref="C117:H117"/>
    <mergeCell ref="I117:J117"/>
    <mergeCell ref="C118:H118"/>
    <mergeCell ref="I118:J118"/>
    <mergeCell ref="B119:H119"/>
    <mergeCell ref="I119:J119"/>
    <mergeCell ref="B120:J120"/>
    <mergeCell ref="B121:J121"/>
    <mergeCell ref="C122:H122"/>
    <mergeCell ref="B131:J131"/>
    <mergeCell ref="B132:J132"/>
    <mergeCell ref="B133:J133"/>
    <mergeCell ref="B134:H134"/>
    <mergeCell ref="I134:J134"/>
    <mergeCell ref="C135:H135"/>
    <mergeCell ref="I135:J135"/>
    <mergeCell ref="C123:H123"/>
    <mergeCell ref="C124:H124"/>
    <mergeCell ref="C125:H125"/>
    <mergeCell ref="B126:C126"/>
    <mergeCell ref="D126:D127"/>
    <mergeCell ref="B127:C127"/>
    <mergeCell ref="B128:C128"/>
    <mergeCell ref="B129:C129"/>
    <mergeCell ref="B130:H130"/>
  </mergeCells>
  <pageMargins left="0.511811024" right="0.511811024" top="0.78740157499999996" bottom="0.78740157499999996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1"/>
  <sheetViews>
    <sheetView showGridLines="0" topLeftCell="A22" workbookViewId="0">
      <selection activeCell="M160" sqref="M160"/>
    </sheetView>
  </sheetViews>
  <sheetFormatPr defaultColWidth="14.42578125" defaultRowHeight="15" customHeight="1" x14ac:dyDescent="0.25"/>
  <cols>
    <col min="1" max="1" width="9.140625" customWidth="1"/>
    <col min="2" max="2" width="3.140625" customWidth="1"/>
    <col min="3" max="3" width="16.5703125" customWidth="1"/>
    <col min="4" max="4" width="17.85546875" customWidth="1"/>
    <col min="5" max="5" width="11.85546875" customWidth="1"/>
    <col min="6" max="6" width="10.5703125" customWidth="1"/>
    <col min="7" max="7" width="12.140625" customWidth="1"/>
    <col min="8" max="8" width="10.5703125" customWidth="1"/>
    <col min="9" max="9" width="10.28515625" customWidth="1"/>
    <col min="10" max="10" width="13.28515625" customWidth="1"/>
    <col min="11" max="11" width="10.140625" hidden="1" customWidth="1"/>
    <col min="12" max="12" width="10.7109375" customWidth="1"/>
    <col min="14" max="28" width="9.140625" customWidth="1"/>
    <col min="29" max="29" width="9.7109375" customWidth="1"/>
    <col min="30" max="35" width="9.140625" customWidth="1"/>
  </cols>
  <sheetData>
    <row r="1" spans="1:35" ht="21" customHeight="1" x14ac:dyDescent="0.25">
      <c r="A1" s="1"/>
      <c r="B1" s="209" t="s">
        <v>0</v>
      </c>
      <c r="C1" s="210"/>
      <c r="D1" s="210"/>
      <c r="E1" s="210"/>
      <c r="F1" s="210"/>
      <c r="G1" s="210"/>
      <c r="H1" s="210"/>
      <c r="I1" s="210"/>
      <c r="J1" s="21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5" customHeight="1" x14ac:dyDescent="0.25">
      <c r="A2" s="1"/>
      <c r="B2" s="171"/>
      <c r="C2" s="120"/>
      <c r="D2" s="120"/>
      <c r="E2" s="120"/>
      <c r="F2" s="120"/>
      <c r="G2" s="120"/>
      <c r="H2" s="120"/>
      <c r="I2" s="120"/>
      <c r="J2" s="121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25">
      <c r="A3" s="1"/>
      <c r="B3" s="5"/>
      <c r="C3" s="1"/>
      <c r="D3" s="6" t="s">
        <v>1</v>
      </c>
      <c r="E3" s="212"/>
      <c r="F3" s="120"/>
      <c r="G3" s="120"/>
      <c r="H3" s="152"/>
      <c r="I3" s="7"/>
      <c r="J3" s="8"/>
      <c r="K3" s="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5" customHeight="1" x14ac:dyDescent="0.25">
      <c r="A4" s="1"/>
      <c r="B4" s="5"/>
      <c r="C4" s="1"/>
      <c r="D4" s="6" t="s">
        <v>2</v>
      </c>
      <c r="E4" s="213"/>
      <c r="F4" s="123"/>
      <c r="G4" s="10" t="s">
        <v>3</v>
      </c>
      <c r="H4" s="7"/>
      <c r="I4" s="7"/>
      <c r="J4" s="8"/>
      <c r="K4" s="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" customHeight="1" x14ac:dyDescent="0.25">
      <c r="A5" s="1"/>
      <c r="B5" s="5"/>
      <c r="C5" s="1"/>
      <c r="D5" s="6" t="s">
        <v>4</v>
      </c>
      <c r="E5" s="11" t="s">
        <v>5</v>
      </c>
      <c r="F5" s="6" t="s">
        <v>6</v>
      </c>
      <c r="G5" s="11" t="s">
        <v>7</v>
      </c>
      <c r="H5" s="7"/>
      <c r="I5" s="7"/>
      <c r="J5" s="8"/>
      <c r="K5" s="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" customHeight="1" x14ac:dyDescent="0.25">
      <c r="A6" s="1"/>
      <c r="B6" s="171"/>
      <c r="C6" s="120"/>
      <c r="D6" s="120"/>
      <c r="E6" s="120"/>
      <c r="F6" s="120"/>
      <c r="G6" s="120"/>
      <c r="H6" s="120"/>
      <c r="I6" s="120"/>
      <c r="J6" s="121"/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" customHeight="1" x14ac:dyDescent="0.25">
      <c r="A7" s="1"/>
      <c r="B7" s="208" t="s">
        <v>8</v>
      </c>
      <c r="C7" s="120"/>
      <c r="D7" s="120"/>
      <c r="E7" s="120"/>
      <c r="F7" s="120"/>
      <c r="G7" s="120"/>
      <c r="H7" s="120"/>
      <c r="I7" s="120"/>
      <c r="J7" s="121"/>
      <c r="K7" s="9"/>
      <c r="L7" s="3"/>
      <c r="M7" s="12" t="s">
        <v>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" customHeight="1" x14ac:dyDescent="0.25">
      <c r="A8" s="1"/>
      <c r="B8" s="171"/>
      <c r="C8" s="120"/>
      <c r="D8" s="120"/>
      <c r="E8" s="120"/>
      <c r="F8" s="120"/>
      <c r="G8" s="120"/>
      <c r="H8" s="120"/>
      <c r="I8" s="120"/>
      <c r="J8" s="121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" customHeight="1" x14ac:dyDescent="0.25">
      <c r="A9" s="1"/>
      <c r="B9" s="13" t="s">
        <v>10</v>
      </c>
      <c r="C9" s="198" t="s">
        <v>11</v>
      </c>
      <c r="D9" s="126"/>
      <c r="E9" s="126"/>
      <c r="F9" s="126"/>
      <c r="G9" s="127"/>
      <c r="H9" s="214"/>
      <c r="I9" s="126"/>
      <c r="J9" s="129"/>
      <c r="K9" s="14"/>
      <c r="L9" s="3"/>
      <c r="M9" s="3" t="s">
        <v>12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" customHeight="1" x14ac:dyDescent="0.25">
      <c r="A10" s="1"/>
      <c r="B10" s="13" t="s">
        <v>13</v>
      </c>
      <c r="C10" s="198" t="s">
        <v>14</v>
      </c>
      <c r="D10" s="126"/>
      <c r="E10" s="126"/>
      <c r="F10" s="126"/>
      <c r="G10" s="127"/>
      <c r="H10" s="161"/>
      <c r="I10" s="126"/>
      <c r="J10" s="129"/>
      <c r="K10" s="14"/>
      <c r="L10" s="3"/>
      <c r="M10" s="3" t="s">
        <v>15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" customHeight="1" x14ac:dyDescent="0.25">
      <c r="A11" s="1"/>
      <c r="B11" s="15" t="s">
        <v>16</v>
      </c>
      <c r="C11" s="198" t="s">
        <v>17</v>
      </c>
      <c r="D11" s="126"/>
      <c r="E11" s="126"/>
      <c r="F11" s="126"/>
      <c r="G11" s="148"/>
      <c r="H11" s="204" t="s">
        <v>18</v>
      </c>
      <c r="I11" s="126"/>
      <c r="J11" s="129"/>
      <c r="K11" s="4"/>
      <c r="L11" s="3"/>
      <c r="M11" s="3" t="s">
        <v>19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" customHeight="1" x14ac:dyDescent="0.25">
      <c r="A12" s="1"/>
      <c r="B12" s="13" t="s">
        <v>20</v>
      </c>
      <c r="C12" s="16" t="s">
        <v>21</v>
      </c>
      <c r="D12" s="17"/>
      <c r="E12" s="17"/>
      <c r="F12" s="17"/>
      <c r="G12" s="17"/>
      <c r="H12" s="204">
        <v>30</v>
      </c>
      <c r="I12" s="126"/>
      <c r="J12" s="129"/>
      <c r="K12" s="4"/>
      <c r="L12" s="3"/>
      <c r="M12" s="3" t="s">
        <v>22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5" customHeight="1" x14ac:dyDescent="0.25">
      <c r="A13" s="1"/>
      <c r="B13" s="171"/>
      <c r="C13" s="120"/>
      <c r="D13" s="120"/>
      <c r="E13" s="120"/>
      <c r="F13" s="120"/>
      <c r="G13" s="120"/>
      <c r="H13" s="120"/>
      <c r="I13" s="120"/>
      <c r="J13" s="121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" customHeight="1" x14ac:dyDescent="0.25">
      <c r="A14" s="1"/>
      <c r="B14" s="208" t="s">
        <v>23</v>
      </c>
      <c r="C14" s="120"/>
      <c r="D14" s="120"/>
      <c r="E14" s="120"/>
      <c r="F14" s="120"/>
      <c r="G14" s="120"/>
      <c r="H14" s="120"/>
      <c r="I14" s="120"/>
      <c r="J14" s="121"/>
      <c r="K14" s="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5" customHeight="1" x14ac:dyDescent="0.25">
      <c r="A15" s="1"/>
      <c r="B15" s="13">
        <v>1</v>
      </c>
      <c r="C15" s="203" t="s">
        <v>24</v>
      </c>
      <c r="D15" s="126"/>
      <c r="E15" s="126"/>
      <c r="F15" s="126"/>
      <c r="G15" s="126"/>
      <c r="H15" s="127"/>
      <c r="I15" s="204" t="s">
        <v>25</v>
      </c>
      <c r="J15" s="129"/>
      <c r="K15" s="4"/>
      <c r="L15" s="3"/>
      <c r="M15" s="3" t="s">
        <v>26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5" customHeight="1" x14ac:dyDescent="0.25">
      <c r="A16" s="3"/>
      <c r="B16" s="13">
        <v>2</v>
      </c>
      <c r="C16" s="203" t="s">
        <v>27</v>
      </c>
      <c r="D16" s="126"/>
      <c r="E16" s="126"/>
      <c r="F16" s="126"/>
      <c r="G16" s="126"/>
      <c r="H16" s="127"/>
      <c r="I16" s="204">
        <v>7</v>
      </c>
      <c r="J16" s="129"/>
      <c r="K16" s="4"/>
      <c r="L16" s="3"/>
      <c r="M16" s="3" t="s">
        <v>28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5" customHeight="1" x14ac:dyDescent="0.25">
      <c r="A17" s="3"/>
      <c r="B17" s="13">
        <v>3</v>
      </c>
      <c r="C17" s="18" t="s">
        <v>29</v>
      </c>
      <c r="D17" s="205" t="s">
        <v>236</v>
      </c>
      <c r="E17" s="126"/>
      <c r="F17" s="126"/>
      <c r="G17" s="126"/>
      <c r="H17" s="126"/>
      <c r="I17" s="126"/>
      <c r="J17" s="129"/>
      <c r="K17" s="4"/>
      <c r="L17" s="3"/>
      <c r="M17" s="3" t="s">
        <v>31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5" customHeight="1" x14ac:dyDescent="0.25">
      <c r="A18" s="3"/>
      <c r="B18" s="171"/>
      <c r="C18" s="120"/>
      <c r="D18" s="120"/>
      <c r="E18" s="120"/>
      <c r="F18" s="120"/>
      <c r="G18" s="120"/>
      <c r="H18" s="120"/>
      <c r="I18" s="120"/>
      <c r="J18" s="121"/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5" customHeight="1" x14ac:dyDescent="0.25">
      <c r="A19" s="3"/>
      <c r="B19" s="206" t="s">
        <v>32</v>
      </c>
      <c r="C19" s="120"/>
      <c r="D19" s="120"/>
      <c r="E19" s="120"/>
      <c r="F19" s="120"/>
      <c r="G19" s="120"/>
      <c r="H19" s="120"/>
      <c r="I19" s="120"/>
      <c r="J19" s="121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5" customHeight="1" x14ac:dyDescent="0.25">
      <c r="A20" s="3"/>
      <c r="B20" s="171"/>
      <c r="C20" s="120"/>
      <c r="D20" s="120"/>
      <c r="E20" s="120"/>
      <c r="F20" s="120"/>
      <c r="G20" s="120"/>
      <c r="H20" s="120"/>
      <c r="I20" s="120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" customHeight="1" x14ac:dyDescent="0.25">
      <c r="A21" s="3"/>
      <c r="B21" s="207" t="s">
        <v>33</v>
      </c>
      <c r="C21" s="174"/>
      <c r="D21" s="174"/>
      <c r="E21" s="174"/>
      <c r="F21" s="174"/>
      <c r="G21" s="174"/>
      <c r="H21" s="174"/>
      <c r="I21" s="174"/>
      <c r="J21" s="175"/>
      <c r="K21" s="2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5" customHeight="1" x14ac:dyDescent="0.25">
      <c r="A22" s="3"/>
      <c r="B22" s="125" t="s">
        <v>34</v>
      </c>
      <c r="C22" s="126"/>
      <c r="D22" s="126"/>
      <c r="E22" s="126"/>
      <c r="F22" s="126"/>
      <c r="G22" s="126"/>
      <c r="H22" s="126"/>
      <c r="I22" s="126"/>
      <c r="J22" s="129"/>
      <c r="K22" s="2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5" customHeight="1" x14ac:dyDescent="0.25">
      <c r="A23" s="3"/>
      <c r="B23" s="21">
        <v>1</v>
      </c>
      <c r="C23" s="170" t="s">
        <v>35</v>
      </c>
      <c r="D23" s="126"/>
      <c r="E23" s="126"/>
      <c r="F23" s="126"/>
      <c r="G23" s="126"/>
      <c r="H23" s="127"/>
      <c r="I23" s="200" t="s">
        <v>36</v>
      </c>
      <c r="J23" s="129"/>
      <c r="K23" s="20"/>
      <c r="L23" s="3"/>
      <c r="M23" s="3" t="s">
        <v>37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5" customHeight="1" x14ac:dyDescent="0.25">
      <c r="A24" s="3"/>
      <c r="B24" s="21">
        <v>2</v>
      </c>
      <c r="C24" s="170" t="s">
        <v>38</v>
      </c>
      <c r="D24" s="126"/>
      <c r="E24" s="126"/>
      <c r="F24" s="126"/>
      <c r="G24" s="126"/>
      <c r="H24" s="127"/>
      <c r="I24" s="200"/>
      <c r="J24" s="129"/>
      <c r="K24" s="20"/>
      <c r="L24" s="3"/>
      <c r="M24" s="3" t="s">
        <v>39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5" customHeight="1" x14ac:dyDescent="0.25">
      <c r="A25" s="3"/>
      <c r="B25" s="21">
        <v>3</v>
      </c>
      <c r="C25" s="170" t="s">
        <v>40</v>
      </c>
      <c r="D25" s="126"/>
      <c r="E25" s="126"/>
      <c r="F25" s="126"/>
      <c r="G25" s="126"/>
      <c r="H25" s="127"/>
      <c r="I25" s="201">
        <v>0</v>
      </c>
      <c r="J25" s="129"/>
      <c r="K25" s="22"/>
      <c r="L25" s="3"/>
      <c r="M25" s="3" t="s">
        <v>41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5" customHeight="1" x14ac:dyDescent="0.25">
      <c r="A26" s="3"/>
      <c r="B26" s="21">
        <v>4</v>
      </c>
      <c r="C26" s="170" t="s">
        <v>42</v>
      </c>
      <c r="D26" s="126"/>
      <c r="E26" s="126"/>
      <c r="F26" s="126"/>
      <c r="G26" s="126"/>
      <c r="H26" s="127"/>
      <c r="I26" s="200"/>
      <c r="J26" s="129"/>
      <c r="K26" s="23"/>
      <c r="L26" s="3"/>
      <c r="M26" s="3" t="s">
        <v>43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5" customHeight="1" x14ac:dyDescent="0.25">
      <c r="A27" s="3"/>
      <c r="B27" s="21">
        <v>5</v>
      </c>
      <c r="C27" s="170" t="s">
        <v>44</v>
      </c>
      <c r="D27" s="126"/>
      <c r="E27" s="126"/>
      <c r="F27" s="126"/>
      <c r="G27" s="126"/>
      <c r="H27" s="127"/>
      <c r="I27" s="202" t="s">
        <v>45</v>
      </c>
      <c r="J27" s="129"/>
      <c r="K27" s="23"/>
      <c r="L27" s="3"/>
      <c r="M27" s="3" t="s">
        <v>46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5" customHeight="1" x14ac:dyDescent="0.25">
      <c r="A28" s="3"/>
      <c r="B28" s="193"/>
      <c r="C28" s="117"/>
      <c r="D28" s="117"/>
      <c r="E28" s="117"/>
      <c r="F28" s="117"/>
      <c r="G28" s="117"/>
      <c r="H28" s="117"/>
      <c r="I28" s="117"/>
      <c r="J28" s="118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" customHeight="1" x14ac:dyDescent="0.25">
      <c r="A29" s="3"/>
      <c r="B29" s="139" t="s">
        <v>47</v>
      </c>
      <c r="C29" s="126"/>
      <c r="D29" s="126"/>
      <c r="E29" s="126"/>
      <c r="F29" s="126"/>
      <c r="G29" s="126"/>
      <c r="H29" s="126"/>
      <c r="I29" s="126"/>
      <c r="J29" s="129"/>
      <c r="K29" s="2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" customHeight="1" x14ac:dyDescent="0.25">
      <c r="A30" s="3"/>
      <c r="B30" s="26">
        <v>1</v>
      </c>
      <c r="C30" s="140" t="s">
        <v>48</v>
      </c>
      <c r="D30" s="126"/>
      <c r="E30" s="126"/>
      <c r="F30" s="126"/>
      <c r="G30" s="126"/>
      <c r="H30" s="127"/>
      <c r="I30" s="197" t="s">
        <v>49</v>
      </c>
      <c r="J30" s="129"/>
      <c r="K30" s="2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" customHeight="1" x14ac:dyDescent="0.25">
      <c r="A31" s="3"/>
      <c r="B31" s="21" t="s">
        <v>10</v>
      </c>
      <c r="C31" s="198" t="s">
        <v>50</v>
      </c>
      <c r="D31" s="126"/>
      <c r="E31" s="126"/>
      <c r="F31" s="126"/>
      <c r="G31" s="126"/>
      <c r="H31" s="127"/>
      <c r="I31" s="131">
        <v>0</v>
      </c>
      <c r="J31" s="129"/>
      <c r="K31" s="28" t="e">
        <f>((I31/(I25/220)))</f>
        <v>#DIV/0!</v>
      </c>
      <c r="L31" s="29"/>
      <c r="M31" s="194" t="s">
        <v>51</v>
      </c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5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5" customHeight="1" x14ac:dyDescent="0.25">
      <c r="A32" s="3"/>
      <c r="B32" s="30" t="s">
        <v>13</v>
      </c>
      <c r="C32" s="31" t="s">
        <v>52</v>
      </c>
      <c r="D32" s="32"/>
      <c r="E32" s="33" t="s">
        <v>53</v>
      </c>
      <c r="F32" s="33" t="s">
        <v>54</v>
      </c>
      <c r="G32" s="32"/>
      <c r="H32" s="34">
        <v>0.3</v>
      </c>
      <c r="I32" s="131">
        <f>IF(F32="N",0,I31*H32)</f>
        <v>0</v>
      </c>
      <c r="J32" s="129"/>
      <c r="K32" s="35"/>
      <c r="L32" s="3"/>
      <c r="M32" s="194" t="s">
        <v>55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5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5" customHeight="1" x14ac:dyDescent="0.25">
      <c r="A33" s="3"/>
      <c r="B33" s="30" t="s">
        <v>16</v>
      </c>
      <c r="C33" s="31" t="s">
        <v>56</v>
      </c>
      <c r="D33" s="32"/>
      <c r="E33" s="33" t="s">
        <v>53</v>
      </c>
      <c r="F33" s="33" t="s">
        <v>54</v>
      </c>
      <c r="G33" s="36">
        <v>1212</v>
      </c>
      <c r="H33" s="34">
        <v>0.1</v>
      </c>
      <c r="I33" s="199">
        <f>IF(F33="N",0,G33*H33)</f>
        <v>0</v>
      </c>
      <c r="J33" s="129"/>
      <c r="K33" s="35"/>
      <c r="L33" s="3"/>
      <c r="M33" s="37" t="s">
        <v>57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5" customHeight="1" x14ac:dyDescent="0.25">
      <c r="A34" s="3"/>
      <c r="B34" s="21" t="s">
        <v>20</v>
      </c>
      <c r="C34" s="31" t="s">
        <v>58</v>
      </c>
      <c r="D34" s="32"/>
      <c r="E34" s="33" t="s">
        <v>53</v>
      </c>
      <c r="F34" s="33" t="s">
        <v>54</v>
      </c>
      <c r="G34" s="36">
        <f>IF(F34="N",0,I31+I32)</f>
        <v>0</v>
      </c>
      <c r="H34" s="34">
        <v>0.2</v>
      </c>
      <c r="I34" s="131">
        <f>IF(F34="N",0,(G34/220)*H34*7*15.2)</f>
        <v>0</v>
      </c>
      <c r="J34" s="129"/>
      <c r="K34" s="38"/>
      <c r="L34" s="3"/>
      <c r="M34" s="37" t="s">
        <v>59</v>
      </c>
      <c r="N34" s="3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5" customHeight="1" x14ac:dyDescent="0.25">
      <c r="A35" s="3"/>
      <c r="B35" s="21" t="s">
        <v>60</v>
      </c>
      <c r="C35" s="31" t="s">
        <v>61</v>
      </c>
      <c r="D35" s="32"/>
      <c r="E35" s="32"/>
      <c r="F35" s="32"/>
      <c r="G35" s="33" t="s">
        <v>53</v>
      </c>
      <c r="H35" s="39" t="s">
        <v>54</v>
      </c>
      <c r="I35" s="131">
        <f>IF(H35="N",0,(G34/220)*0.1429*7*15.2*H34)</f>
        <v>0</v>
      </c>
      <c r="J35" s="129"/>
      <c r="K35" s="38"/>
      <c r="L35" s="3"/>
      <c r="M35" s="3" t="s">
        <v>62</v>
      </c>
      <c r="N35" s="3"/>
      <c r="O35" s="3"/>
      <c r="P35" s="3"/>
      <c r="Q35" s="3"/>
      <c r="R35" s="2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5" customHeight="1" x14ac:dyDescent="0.25">
      <c r="A36" s="3"/>
      <c r="B36" s="13" t="s">
        <v>63</v>
      </c>
      <c r="C36" s="146" t="s">
        <v>64</v>
      </c>
      <c r="D36" s="126"/>
      <c r="E36" s="126"/>
      <c r="F36" s="126"/>
      <c r="G36" s="126"/>
      <c r="H36" s="127"/>
      <c r="I36" s="136"/>
      <c r="J36" s="129"/>
      <c r="K36" s="29"/>
      <c r="L36" s="3"/>
      <c r="M36" s="195"/>
      <c r="N36" s="152"/>
      <c r="O36" s="40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5" customHeight="1" x14ac:dyDescent="0.25">
      <c r="A37" s="3"/>
      <c r="B37" s="21" t="s">
        <v>65</v>
      </c>
      <c r="C37" s="170" t="s">
        <v>66</v>
      </c>
      <c r="D37" s="126"/>
      <c r="E37" s="126"/>
      <c r="F37" s="126"/>
      <c r="G37" s="126"/>
      <c r="H37" s="127"/>
      <c r="I37" s="196"/>
      <c r="J37" s="185"/>
      <c r="K37" s="41"/>
      <c r="L37" s="29"/>
      <c r="M37" s="194"/>
      <c r="N37" s="15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5" customHeight="1" x14ac:dyDescent="0.25">
      <c r="A38" s="3"/>
      <c r="B38" s="135" t="s">
        <v>67</v>
      </c>
      <c r="C38" s="126"/>
      <c r="D38" s="126"/>
      <c r="E38" s="126"/>
      <c r="F38" s="126"/>
      <c r="G38" s="126"/>
      <c r="H38" s="127"/>
      <c r="I38" s="137">
        <f>SUM(I31:J37)</f>
        <v>0</v>
      </c>
      <c r="J38" s="129"/>
      <c r="K38" s="42"/>
      <c r="L38" s="3"/>
      <c r="M38" s="3" t="s">
        <v>68</v>
      </c>
      <c r="N38" s="3"/>
      <c r="O38" s="192"/>
      <c r="P38" s="12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5" customHeight="1" x14ac:dyDescent="0.25">
      <c r="A39" s="3"/>
      <c r="B39" s="193"/>
      <c r="C39" s="117"/>
      <c r="D39" s="117"/>
      <c r="E39" s="117"/>
      <c r="F39" s="117"/>
      <c r="G39" s="117"/>
      <c r="H39" s="117"/>
      <c r="I39" s="117"/>
      <c r="J39" s="118"/>
      <c r="K39" s="4"/>
      <c r="L39" s="2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5" customHeight="1" x14ac:dyDescent="0.25">
      <c r="A40" s="3"/>
      <c r="B40" s="139" t="s">
        <v>69</v>
      </c>
      <c r="C40" s="126"/>
      <c r="D40" s="126"/>
      <c r="E40" s="126"/>
      <c r="F40" s="126"/>
      <c r="G40" s="126"/>
      <c r="H40" s="126"/>
      <c r="I40" s="126"/>
      <c r="J40" s="129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5" customHeight="1" x14ac:dyDescent="0.25">
      <c r="A41" s="3"/>
      <c r="B41" s="125" t="s">
        <v>70</v>
      </c>
      <c r="C41" s="126"/>
      <c r="D41" s="126"/>
      <c r="E41" s="126"/>
      <c r="F41" s="126"/>
      <c r="G41" s="126"/>
      <c r="H41" s="126"/>
      <c r="I41" s="126"/>
      <c r="J41" s="129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5" customHeight="1" x14ac:dyDescent="0.25">
      <c r="A42" s="3"/>
      <c r="B42" s="26" t="s">
        <v>71</v>
      </c>
      <c r="C42" s="140" t="s">
        <v>72</v>
      </c>
      <c r="D42" s="126"/>
      <c r="E42" s="126"/>
      <c r="F42" s="126"/>
      <c r="G42" s="126"/>
      <c r="H42" s="127"/>
      <c r="I42" s="43" t="s">
        <v>73</v>
      </c>
      <c r="J42" s="44" t="s">
        <v>49</v>
      </c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5" customHeight="1" x14ac:dyDescent="0.25">
      <c r="A43" s="3"/>
      <c r="B43" s="21" t="s">
        <v>10</v>
      </c>
      <c r="C43" s="170" t="s">
        <v>74</v>
      </c>
      <c r="D43" s="126"/>
      <c r="E43" s="126"/>
      <c r="F43" s="126"/>
      <c r="G43" s="126"/>
      <c r="H43" s="127"/>
      <c r="I43" s="45">
        <f>1/12</f>
        <v>8.3333333333333329E-2</v>
      </c>
      <c r="J43" s="46">
        <f>I43*I38</f>
        <v>0</v>
      </c>
      <c r="K43" s="4"/>
      <c r="L43" s="3"/>
      <c r="M43" s="194" t="s">
        <v>75</v>
      </c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52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5" customHeight="1" x14ac:dyDescent="0.25">
      <c r="A44" s="3"/>
      <c r="B44" s="21" t="s">
        <v>13</v>
      </c>
      <c r="C44" s="170" t="s">
        <v>76</v>
      </c>
      <c r="D44" s="126"/>
      <c r="E44" s="126"/>
      <c r="F44" s="126"/>
      <c r="G44" s="126"/>
      <c r="H44" s="127"/>
      <c r="I44" s="47">
        <v>3.0249999999999999E-2</v>
      </c>
      <c r="J44" s="46">
        <f>I44*I38</f>
        <v>0</v>
      </c>
      <c r="K44" s="4"/>
      <c r="L44" s="3"/>
      <c r="M44" s="194" t="s">
        <v>77</v>
      </c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52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5" customHeight="1" x14ac:dyDescent="0.25">
      <c r="A45" s="3"/>
      <c r="B45" s="30" t="s">
        <v>16</v>
      </c>
      <c r="C45" s="130" t="s">
        <v>78</v>
      </c>
      <c r="D45" s="126"/>
      <c r="E45" s="126"/>
      <c r="F45" s="126"/>
      <c r="G45" s="126"/>
      <c r="H45" s="127"/>
      <c r="I45" s="48">
        <f>(I43+I44+I93)*I58</f>
        <v>7.1108000000000005E-2</v>
      </c>
      <c r="J45" s="49">
        <f>I45*I38</f>
        <v>0</v>
      </c>
      <c r="K45" s="4"/>
      <c r="L45" s="3"/>
      <c r="M45" s="194" t="s">
        <v>79</v>
      </c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52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" customHeight="1" x14ac:dyDescent="0.25">
      <c r="A46" s="3"/>
      <c r="B46" s="135" t="s">
        <v>80</v>
      </c>
      <c r="C46" s="126"/>
      <c r="D46" s="126"/>
      <c r="E46" s="126"/>
      <c r="F46" s="126"/>
      <c r="G46" s="126"/>
      <c r="H46" s="127"/>
      <c r="I46" s="137">
        <f>SUM(J43:J45)</f>
        <v>0</v>
      </c>
      <c r="J46" s="129"/>
      <c r="K46" s="4"/>
      <c r="L46" s="3"/>
      <c r="M46" s="3" t="s">
        <v>81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5" customHeight="1" x14ac:dyDescent="0.25">
      <c r="A47" s="3"/>
      <c r="B47" s="176"/>
      <c r="C47" s="126"/>
      <c r="D47" s="126"/>
      <c r="E47" s="126"/>
      <c r="F47" s="126"/>
      <c r="G47" s="126"/>
      <c r="H47" s="126"/>
      <c r="I47" s="126"/>
      <c r="J47" s="129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5" customHeight="1" x14ac:dyDescent="0.25">
      <c r="A48" s="3"/>
      <c r="B48" s="125" t="s">
        <v>82</v>
      </c>
      <c r="C48" s="126"/>
      <c r="D48" s="126"/>
      <c r="E48" s="126"/>
      <c r="F48" s="126"/>
      <c r="G48" s="126"/>
      <c r="H48" s="126"/>
      <c r="I48" s="126"/>
      <c r="J48" s="129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5" customHeight="1" x14ac:dyDescent="0.25">
      <c r="A49" s="3"/>
      <c r="B49" s="26" t="s">
        <v>83</v>
      </c>
      <c r="C49" s="140" t="s">
        <v>84</v>
      </c>
      <c r="D49" s="126"/>
      <c r="E49" s="126"/>
      <c r="F49" s="126"/>
      <c r="G49" s="126"/>
      <c r="H49" s="127"/>
      <c r="I49" s="43" t="s">
        <v>73</v>
      </c>
      <c r="J49" s="44" t="s">
        <v>49</v>
      </c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5" customHeight="1" x14ac:dyDescent="0.25">
      <c r="A50" s="3"/>
      <c r="B50" s="21" t="s">
        <v>10</v>
      </c>
      <c r="C50" s="170" t="s">
        <v>85</v>
      </c>
      <c r="D50" s="126"/>
      <c r="E50" s="126"/>
      <c r="F50" s="126"/>
      <c r="G50" s="126"/>
      <c r="H50" s="127"/>
      <c r="I50" s="45">
        <v>0.2</v>
      </c>
      <c r="J50" s="50">
        <f t="shared" ref="J50:J57" si="0">I50*$I$38</f>
        <v>0</v>
      </c>
      <c r="K50" s="4"/>
      <c r="L50" s="51"/>
      <c r="M50" s="3" t="s">
        <v>86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5" customHeight="1" x14ac:dyDescent="0.25">
      <c r="A51" s="3"/>
      <c r="B51" s="21" t="s">
        <v>13</v>
      </c>
      <c r="C51" s="170" t="s">
        <v>87</v>
      </c>
      <c r="D51" s="126"/>
      <c r="E51" s="126"/>
      <c r="F51" s="126"/>
      <c r="G51" s="126"/>
      <c r="H51" s="127"/>
      <c r="I51" s="45">
        <v>2.5000000000000001E-2</v>
      </c>
      <c r="J51" s="50">
        <f t="shared" si="0"/>
        <v>0</v>
      </c>
      <c r="K51" s="4"/>
      <c r="L51" s="51"/>
      <c r="M51" s="3" t="s">
        <v>88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5" customHeight="1" x14ac:dyDescent="0.25">
      <c r="A52" s="3"/>
      <c r="B52" s="21" t="s">
        <v>16</v>
      </c>
      <c r="C52" s="52" t="s">
        <v>89</v>
      </c>
      <c r="D52" s="53"/>
      <c r="E52" s="54" t="s">
        <v>90</v>
      </c>
      <c r="F52" s="55">
        <v>1</v>
      </c>
      <c r="G52" s="56" t="s">
        <v>91</v>
      </c>
      <c r="H52" s="55">
        <v>1</v>
      </c>
      <c r="I52" s="57">
        <v>0.01</v>
      </c>
      <c r="J52" s="58">
        <f t="shared" si="0"/>
        <v>0</v>
      </c>
      <c r="K52" s="4"/>
      <c r="L52" s="51"/>
      <c r="M52" s="3" t="s">
        <v>92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5" customHeight="1" x14ac:dyDescent="0.25">
      <c r="A53" s="3"/>
      <c r="B53" s="21" t="s">
        <v>20</v>
      </c>
      <c r="C53" s="170" t="s">
        <v>93</v>
      </c>
      <c r="D53" s="126"/>
      <c r="E53" s="126"/>
      <c r="F53" s="126"/>
      <c r="G53" s="126"/>
      <c r="H53" s="127"/>
      <c r="I53" s="45">
        <v>1.4999999999999999E-2</v>
      </c>
      <c r="J53" s="50">
        <f t="shared" si="0"/>
        <v>0</v>
      </c>
      <c r="K53" s="4"/>
      <c r="L53" s="51"/>
      <c r="M53" s="3" t="s">
        <v>94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5" customHeight="1" x14ac:dyDescent="0.25">
      <c r="A54" s="3"/>
      <c r="B54" s="21" t="s">
        <v>60</v>
      </c>
      <c r="C54" s="170" t="s">
        <v>95</v>
      </c>
      <c r="D54" s="126"/>
      <c r="E54" s="126"/>
      <c r="F54" s="126"/>
      <c r="G54" s="126"/>
      <c r="H54" s="127"/>
      <c r="I54" s="59">
        <v>0.01</v>
      </c>
      <c r="J54" s="50">
        <f t="shared" si="0"/>
        <v>0</v>
      </c>
      <c r="K54" s="4"/>
      <c r="L54" s="51"/>
      <c r="M54" s="3" t="s">
        <v>96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5" customHeight="1" x14ac:dyDescent="0.25">
      <c r="A55" s="3"/>
      <c r="B55" s="21" t="s">
        <v>63</v>
      </c>
      <c r="C55" s="170" t="s">
        <v>97</v>
      </c>
      <c r="D55" s="126"/>
      <c r="E55" s="126"/>
      <c r="F55" s="126"/>
      <c r="G55" s="126"/>
      <c r="H55" s="127"/>
      <c r="I55" s="45">
        <v>6.0000000000000001E-3</v>
      </c>
      <c r="J55" s="50">
        <f t="shared" si="0"/>
        <v>0</v>
      </c>
      <c r="K55" s="4"/>
      <c r="L55" s="51"/>
      <c r="M55" s="3" t="s">
        <v>98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5" customHeight="1" x14ac:dyDescent="0.25">
      <c r="A56" s="3"/>
      <c r="B56" s="21" t="s">
        <v>65</v>
      </c>
      <c r="C56" s="170" t="s">
        <v>99</v>
      </c>
      <c r="D56" s="126"/>
      <c r="E56" s="126"/>
      <c r="F56" s="126"/>
      <c r="G56" s="126"/>
      <c r="H56" s="127"/>
      <c r="I56" s="45">
        <v>2E-3</v>
      </c>
      <c r="J56" s="50">
        <f t="shared" si="0"/>
        <v>0</v>
      </c>
      <c r="K56" s="4"/>
      <c r="L56" s="51"/>
      <c r="M56" s="3" t="s">
        <v>100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5" customHeight="1" x14ac:dyDescent="0.25">
      <c r="A57" s="3"/>
      <c r="B57" s="21" t="s">
        <v>101</v>
      </c>
      <c r="C57" s="170" t="s">
        <v>102</v>
      </c>
      <c r="D57" s="126"/>
      <c r="E57" s="126"/>
      <c r="F57" s="126"/>
      <c r="G57" s="126"/>
      <c r="H57" s="127"/>
      <c r="I57" s="59">
        <v>0.08</v>
      </c>
      <c r="J57" s="50">
        <f t="shared" si="0"/>
        <v>0</v>
      </c>
      <c r="K57" s="4"/>
      <c r="L57" s="51"/>
      <c r="M57" s="3" t="s">
        <v>103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" customHeight="1" x14ac:dyDescent="0.25">
      <c r="A58" s="3"/>
      <c r="B58" s="135" t="s">
        <v>104</v>
      </c>
      <c r="C58" s="126"/>
      <c r="D58" s="126"/>
      <c r="E58" s="126"/>
      <c r="F58" s="126"/>
      <c r="G58" s="126"/>
      <c r="H58" s="127"/>
      <c r="I58" s="60">
        <f t="shared" ref="I58:J58" si="1">SUM(I50:I57)</f>
        <v>0.34800000000000003</v>
      </c>
      <c r="J58" s="61">
        <f t="shared" si="1"/>
        <v>0</v>
      </c>
      <c r="K58" s="4"/>
      <c r="L58" s="51"/>
      <c r="M58" s="3" t="s">
        <v>105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" customHeight="1" x14ac:dyDescent="0.25">
      <c r="A59" s="3"/>
      <c r="B59" s="176"/>
      <c r="C59" s="126"/>
      <c r="D59" s="126"/>
      <c r="E59" s="126"/>
      <c r="F59" s="126"/>
      <c r="G59" s="126"/>
      <c r="H59" s="126"/>
      <c r="I59" s="126"/>
      <c r="J59" s="129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" customHeight="1" x14ac:dyDescent="0.25">
      <c r="A60" s="3"/>
      <c r="B60" s="135" t="s">
        <v>106</v>
      </c>
      <c r="C60" s="126"/>
      <c r="D60" s="126"/>
      <c r="E60" s="126"/>
      <c r="F60" s="126"/>
      <c r="G60" s="126"/>
      <c r="H60" s="126"/>
      <c r="I60" s="126"/>
      <c r="J60" s="129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5" customHeight="1" x14ac:dyDescent="0.25">
      <c r="A61" s="3"/>
      <c r="B61" s="26" t="s">
        <v>107</v>
      </c>
      <c r="C61" s="140" t="s">
        <v>108</v>
      </c>
      <c r="D61" s="126"/>
      <c r="E61" s="126"/>
      <c r="F61" s="126"/>
      <c r="G61" s="126"/>
      <c r="H61" s="127"/>
      <c r="I61" s="142" t="s">
        <v>49</v>
      </c>
      <c r="J61" s="129"/>
      <c r="K61" s="6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5" customHeight="1" x14ac:dyDescent="0.25">
      <c r="A62" s="3"/>
      <c r="B62" s="178" t="s">
        <v>10</v>
      </c>
      <c r="C62" s="188" t="s">
        <v>109</v>
      </c>
      <c r="D62" s="63" t="s">
        <v>110</v>
      </c>
      <c r="E62" s="63" t="s">
        <v>111</v>
      </c>
      <c r="F62" s="63" t="s">
        <v>112</v>
      </c>
      <c r="G62" s="63" t="s">
        <v>113</v>
      </c>
      <c r="H62" s="63" t="s">
        <v>114</v>
      </c>
      <c r="I62" s="189">
        <f>IF(D63="N",0,(E63*F63*G63)-H63)</f>
        <v>0</v>
      </c>
      <c r="J62" s="190"/>
      <c r="K62" s="35"/>
      <c r="L62" s="3"/>
      <c r="M62" s="103" t="s">
        <v>237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187"/>
      <c r="AC62" s="150"/>
      <c r="AD62" s="187"/>
      <c r="AE62" s="150"/>
      <c r="AF62" s="187"/>
      <c r="AG62" s="150"/>
      <c r="AH62" s="187"/>
      <c r="AI62" s="150"/>
    </row>
    <row r="63" spans="1:35" ht="15" customHeight="1" x14ac:dyDescent="0.25">
      <c r="A63" s="3"/>
      <c r="B63" s="179"/>
      <c r="C63" s="134"/>
      <c r="D63" s="104" t="s">
        <v>54</v>
      </c>
      <c r="E63" s="36">
        <v>0</v>
      </c>
      <c r="F63" s="63">
        <v>2</v>
      </c>
      <c r="G63" s="63">
        <v>26</v>
      </c>
      <c r="H63" s="36">
        <f>I31*0.06</f>
        <v>0</v>
      </c>
      <c r="I63" s="191">
        <f>IF(I62&gt;=0,I62,0)</f>
        <v>0</v>
      </c>
      <c r="J63" s="175"/>
      <c r="K63" s="35"/>
      <c r="L63" s="3"/>
      <c r="M63" s="3" t="s">
        <v>117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64"/>
      <c r="AC63" s="65"/>
      <c r="AD63" s="66"/>
      <c r="AE63" s="67"/>
      <c r="AF63" s="68"/>
      <c r="AG63" s="67"/>
      <c r="AH63" s="68"/>
      <c r="AI63" s="67"/>
    </row>
    <row r="64" spans="1:35" ht="15" customHeight="1" x14ac:dyDescent="0.25">
      <c r="A64" s="3"/>
      <c r="B64" s="178" t="s">
        <v>13</v>
      </c>
      <c r="C64" s="180" t="s">
        <v>118</v>
      </c>
      <c r="D64" s="181"/>
      <c r="E64" s="63" t="s">
        <v>110</v>
      </c>
      <c r="F64" s="63" t="s">
        <v>111</v>
      </c>
      <c r="G64" s="63" t="s">
        <v>113</v>
      </c>
      <c r="H64" s="63" t="s">
        <v>114</v>
      </c>
      <c r="I64" s="184">
        <f>IF(E65="N",0,(F65*G65)-H65)</f>
        <v>0</v>
      </c>
      <c r="J64" s="118"/>
      <c r="K64" s="35"/>
      <c r="L64" s="3"/>
      <c r="M64" s="3" t="s">
        <v>119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69"/>
      <c r="AC64" s="70"/>
      <c r="AD64" s="69"/>
      <c r="AE64" s="71"/>
      <c r="AF64" s="69"/>
      <c r="AG64" s="71"/>
      <c r="AH64" s="69"/>
      <c r="AI64" s="71"/>
    </row>
    <row r="65" spans="1:35" ht="15" customHeight="1" x14ac:dyDescent="0.25">
      <c r="A65" s="3"/>
      <c r="B65" s="179"/>
      <c r="C65" s="182"/>
      <c r="D65" s="183"/>
      <c r="E65" s="63" t="s">
        <v>54</v>
      </c>
      <c r="F65" s="36">
        <v>0</v>
      </c>
      <c r="G65" s="63">
        <v>0</v>
      </c>
      <c r="H65" s="36">
        <f>F65*20%</f>
        <v>0</v>
      </c>
      <c r="I65" s="182"/>
      <c r="J65" s="185"/>
      <c r="K65" s="35"/>
      <c r="L65" s="3"/>
      <c r="M65" s="3" t="s">
        <v>120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72"/>
      <c r="AC65" s="73"/>
      <c r="AD65" s="72"/>
      <c r="AE65" s="74"/>
      <c r="AF65" s="72"/>
      <c r="AG65" s="74"/>
      <c r="AH65" s="72"/>
      <c r="AI65" s="74"/>
    </row>
    <row r="66" spans="1:35" ht="15" customHeight="1" x14ac:dyDescent="0.25">
      <c r="A66" s="3"/>
      <c r="B66" s="21" t="s">
        <v>16</v>
      </c>
      <c r="C66" s="130" t="s">
        <v>121</v>
      </c>
      <c r="D66" s="126"/>
      <c r="E66" s="126"/>
      <c r="F66" s="126"/>
      <c r="G66" s="126"/>
      <c r="H66" s="127"/>
      <c r="I66" s="177">
        <v>0</v>
      </c>
      <c r="J66" s="129"/>
      <c r="K66" s="75"/>
      <c r="L66" s="3"/>
      <c r="M66" s="3" t="s">
        <v>122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76"/>
      <c r="AC66" s="76"/>
      <c r="AD66" s="76"/>
      <c r="AE66" s="76"/>
      <c r="AF66" s="76"/>
      <c r="AG66" s="76"/>
      <c r="AH66" s="76"/>
      <c r="AI66" s="76"/>
    </row>
    <row r="67" spans="1:35" ht="15" customHeight="1" x14ac:dyDescent="0.25">
      <c r="A67" s="3"/>
      <c r="B67" s="21" t="s">
        <v>20</v>
      </c>
      <c r="C67" s="130" t="s">
        <v>123</v>
      </c>
      <c r="D67" s="126"/>
      <c r="E67" s="126"/>
      <c r="F67" s="126"/>
      <c r="G67" s="126"/>
      <c r="H67" s="127"/>
      <c r="I67" s="177">
        <v>0</v>
      </c>
      <c r="J67" s="129"/>
      <c r="K67" s="35"/>
      <c r="L67" s="3"/>
      <c r="M67" s="3" t="s">
        <v>124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76"/>
      <c r="AC67" s="76"/>
      <c r="AD67" s="76"/>
      <c r="AE67" s="76"/>
      <c r="AF67" s="76"/>
      <c r="AG67" s="76"/>
      <c r="AH67" s="76"/>
      <c r="AI67" s="76"/>
    </row>
    <row r="68" spans="1:35" ht="15" customHeight="1" x14ac:dyDescent="0.25">
      <c r="A68" s="3"/>
      <c r="B68" s="21" t="s">
        <v>60</v>
      </c>
      <c r="C68" s="130" t="s">
        <v>125</v>
      </c>
      <c r="D68" s="126"/>
      <c r="E68" s="126"/>
      <c r="F68" s="126"/>
      <c r="G68" s="126"/>
      <c r="H68" s="127"/>
      <c r="I68" s="186">
        <v>0</v>
      </c>
      <c r="J68" s="129"/>
      <c r="K68" s="35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76"/>
      <c r="AC68" s="76"/>
      <c r="AD68" s="76"/>
      <c r="AE68" s="76"/>
      <c r="AF68" s="76"/>
      <c r="AG68" s="76"/>
      <c r="AH68" s="76"/>
      <c r="AI68" s="76"/>
    </row>
    <row r="69" spans="1:35" ht="15" customHeight="1" x14ac:dyDescent="0.25">
      <c r="A69" s="3"/>
      <c r="B69" s="21" t="s">
        <v>63</v>
      </c>
      <c r="C69" s="130" t="s">
        <v>126</v>
      </c>
      <c r="D69" s="126"/>
      <c r="E69" s="126"/>
      <c r="F69" s="126"/>
      <c r="G69" s="126"/>
      <c r="H69" s="127"/>
      <c r="I69" s="177">
        <v>0</v>
      </c>
      <c r="J69" s="129"/>
      <c r="K69" s="35"/>
      <c r="L69" s="3"/>
      <c r="M69" s="3" t="s">
        <v>124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76"/>
      <c r="AC69" s="76"/>
      <c r="AD69" s="76"/>
      <c r="AE69" s="76"/>
      <c r="AF69" s="76"/>
      <c r="AG69" s="76"/>
      <c r="AH69" s="76"/>
      <c r="AI69" s="76"/>
    </row>
    <row r="70" spans="1:35" ht="15" customHeight="1" x14ac:dyDescent="0.25">
      <c r="A70" s="3"/>
      <c r="B70" s="135" t="s">
        <v>80</v>
      </c>
      <c r="C70" s="126"/>
      <c r="D70" s="126"/>
      <c r="E70" s="126"/>
      <c r="F70" s="126"/>
      <c r="G70" s="126"/>
      <c r="H70" s="127"/>
      <c r="I70" s="137">
        <f>SUM(I63:J69)</f>
        <v>0</v>
      </c>
      <c r="J70" s="129"/>
      <c r="K70" s="42"/>
      <c r="L70" s="3"/>
      <c r="M70" s="3" t="s">
        <v>127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5" customHeight="1" x14ac:dyDescent="0.25">
      <c r="A71" s="3"/>
      <c r="B71" s="141"/>
      <c r="C71" s="123"/>
      <c r="D71" s="123"/>
      <c r="E71" s="123"/>
      <c r="F71" s="123"/>
      <c r="G71" s="123"/>
      <c r="H71" s="123"/>
      <c r="I71" s="123"/>
      <c r="J71" s="124"/>
      <c r="K71" s="4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5" customHeight="1" x14ac:dyDescent="0.25">
      <c r="A72" s="3"/>
      <c r="B72" s="172" t="s">
        <v>128</v>
      </c>
      <c r="C72" s="120"/>
      <c r="D72" s="120"/>
      <c r="E72" s="120"/>
      <c r="F72" s="120"/>
      <c r="G72" s="120"/>
      <c r="H72" s="120"/>
      <c r="I72" s="120"/>
      <c r="J72" s="121"/>
      <c r="K72" s="4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5" customHeight="1" x14ac:dyDescent="0.25">
      <c r="A73" s="3"/>
      <c r="B73" s="173"/>
      <c r="C73" s="174"/>
      <c r="D73" s="174"/>
      <c r="E73" s="174"/>
      <c r="F73" s="174"/>
      <c r="G73" s="174"/>
      <c r="H73" s="174"/>
      <c r="I73" s="174"/>
      <c r="J73" s="175"/>
      <c r="K73" s="4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5" customHeight="1" x14ac:dyDescent="0.25">
      <c r="A74" s="3"/>
      <c r="B74" s="26">
        <v>2</v>
      </c>
      <c r="C74" s="140" t="s">
        <v>129</v>
      </c>
      <c r="D74" s="126"/>
      <c r="E74" s="126"/>
      <c r="F74" s="126"/>
      <c r="G74" s="126"/>
      <c r="H74" s="127"/>
      <c r="I74" s="142" t="s">
        <v>49</v>
      </c>
      <c r="J74" s="129"/>
      <c r="K74" s="4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5" customHeight="1" x14ac:dyDescent="0.25">
      <c r="A75" s="3"/>
      <c r="B75" s="30" t="s">
        <v>71</v>
      </c>
      <c r="C75" s="130" t="s">
        <v>130</v>
      </c>
      <c r="D75" s="126"/>
      <c r="E75" s="126"/>
      <c r="F75" s="126"/>
      <c r="G75" s="126"/>
      <c r="H75" s="127"/>
      <c r="I75" s="131">
        <f>I46</f>
        <v>0</v>
      </c>
      <c r="J75" s="129"/>
      <c r="K75" s="42"/>
      <c r="L75" s="3"/>
      <c r="M75" s="3" t="s">
        <v>131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5" customHeight="1" x14ac:dyDescent="0.25">
      <c r="A76" s="3"/>
      <c r="B76" s="30" t="s">
        <v>83</v>
      </c>
      <c r="C76" s="130" t="s">
        <v>84</v>
      </c>
      <c r="D76" s="126"/>
      <c r="E76" s="126"/>
      <c r="F76" s="126"/>
      <c r="G76" s="126"/>
      <c r="H76" s="127"/>
      <c r="I76" s="131">
        <f>J58</f>
        <v>0</v>
      </c>
      <c r="J76" s="129"/>
      <c r="K76" s="42"/>
      <c r="L76" s="3"/>
      <c r="M76" s="3" t="s">
        <v>132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5" customHeight="1" x14ac:dyDescent="0.25">
      <c r="A77" s="3"/>
      <c r="B77" s="30" t="s">
        <v>107</v>
      </c>
      <c r="C77" s="130" t="s">
        <v>108</v>
      </c>
      <c r="D77" s="126"/>
      <c r="E77" s="126"/>
      <c r="F77" s="126"/>
      <c r="G77" s="126"/>
      <c r="H77" s="127"/>
      <c r="I77" s="131">
        <f>I70</f>
        <v>0</v>
      </c>
      <c r="J77" s="129"/>
      <c r="K77" s="42"/>
      <c r="L77" s="3"/>
      <c r="M77" s="3" t="s">
        <v>133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5" customHeight="1" x14ac:dyDescent="0.25">
      <c r="A78" s="3"/>
      <c r="B78" s="135" t="s">
        <v>80</v>
      </c>
      <c r="C78" s="126"/>
      <c r="D78" s="126"/>
      <c r="E78" s="126"/>
      <c r="F78" s="126"/>
      <c r="G78" s="126"/>
      <c r="H78" s="127"/>
      <c r="I78" s="137">
        <f>SUM(I75:J77)</f>
        <v>0</v>
      </c>
      <c r="J78" s="129"/>
      <c r="K78" s="42"/>
      <c r="L78" s="3"/>
      <c r="M78" s="3" t="s">
        <v>134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5" customHeight="1" x14ac:dyDescent="0.25">
      <c r="A79" s="3"/>
      <c r="B79" s="141"/>
      <c r="C79" s="123"/>
      <c r="D79" s="123"/>
      <c r="E79" s="123"/>
      <c r="F79" s="123"/>
      <c r="G79" s="123"/>
      <c r="H79" s="123"/>
      <c r="I79" s="123"/>
      <c r="J79" s="124"/>
      <c r="K79" s="4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5" customHeight="1" x14ac:dyDescent="0.25">
      <c r="A80" s="3"/>
      <c r="B80" s="139" t="s">
        <v>135</v>
      </c>
      <c r="C80" s="126"/>
      <c r="D80" s="126"/>
      <c r="E80" s="126"/>
      <c r="F80" s="126"/>
      <c r="G80" s="126"/>
      <c r="H80" s="126"/>
      <c r="I80" s="126"/>
      <c r="J80" s="129"/>
      <c r="K80" s="4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5" customHeight="1" x14ac:dyDescent="0.25">
      <c r="A81" s="3"/>
      <c r="B81" s="26">
        <v>3</v>
      </c>
      <c r="C81" s="140" t="s">
        <v>136</v>
      </c>
      <c r="D81" s="126"/>
      <c r="E81" s="126"/>
      <c r="F81" s="126"/>
      <c r="G81" s="126"/>
      <c r="H81" s="127"/>
      <c r="I81" s="43" t="s">
        <v>73</v>
      </c>
      <c r="J81" s="44" t="s">
        <v>49</v>
      </c>
      <c r="K81" s="4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5" customHeight="1" x14ac:dyDescent="0.25">
      <c r="A82" s="3"/>
      <c r="B82" s="21" t="s">
        <v>10</v>
      </c>
      <c r="C82" s="170" t="s">
        <v>137</v>
      </c>
      <c r="D82" s="126"/>
      <c r="E82" s="126"/>
      <c r="F82" s="126"/>
      <c r="G82" s="126"/>
      <c r="H82" s="127"/>
      <c r="I82" s="48">
        <f>(1/12)*0.055</f>
        <v>4.5833333333333334E-3</v>
      </c>
      <c r="J82" s="50">
        <f t="shared" ref="J82:J87" si="2">I82*$I$38</f>
        <v>0</v>
      </c>
      <c r="K82" s="42"/>
      <c r="L82" s="3"/>
      <c r="M82" s="3" t="s">
        <v>138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5" customHeight="1" x14ac:dyDescent="0.25">
      <c r="A83" s="3"/>
      <c r="B83" s="21" t="s">
        <v>13</v>
      </c>
      <c r="C83" s="170" t="s">
        <v>139</v>
      </c>
      <c r="D83" s="126"/>
      <c r="E83" s="126"/>
      <c r="F83" s="126"/>
      <c r="G83" s="126"/>
      <c r="H83" s="127"/>
      <c r="I83" s="48">
        <f>I57*I82</f>
        <v>3.6666666666666667E-4</v>
      </c>
      <c r="J83" s="50">
        <f t="shared" si="2"/>
        <v>0</v>
      </c>
      <c r="K83" s="42"/>
      <c r="L83" s="3"/>
      <c r="M83" s="3" t="s">
        <v>140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5" customHeight="1" x14ac:dyDescent="0.25">
      <c r="A84" s="3"/>
      <c r="B84" s="21" t="s">
        <v>16</v>
      </c>
      <c r="C84" s="170" t="s">
        <v>141</v>
      </c>
      <c r="D84" s="126"/>
      <c r="E84" s="126"/>
      <c r="F84" s="126"/>
      <c r="G84" s="126"/>
      <c r="H84" s="127"/>
      <c r="I84" s="48">
        <v>0.02</v>
      </c>
      <c r="J84" s="50">
        <f t="shared" si="2"/>
        <v>0</v>
      </c>
      <c r="K84" s="42"/>
      <c r="L84" s="77"/>
      <c r="M84" s="3" t="s">
        <v>238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5" customHeight="1" x14ac:dyDescent="0.25">
      <c r="A85" s="3"/>
      <c r="B85" s="21" t="s">
        <v>20</v>
      </c>
      <c r="C85" s="170" t="s">
        <v>143</v>
      </c>
      <c r="D85" s="126"/>
      <c r="E85" s="126"/>
      <c r="F85" s="126"/>
      <c r="G85" s="126"/>
      <c r="H85" s="127"/>
      <c r="I85" s="48">
        <f>(7/30)/12</f>
        <v>1.9444444444444445E-2</v>
      </c>
      <c r="J85" s="50">
        <f t="shared" si="2"/>
        <v>0</v>
      </c>
      <c r="K85" s="42"/>
      <c r="L85" s="3"/>
      <c r="M85" s="3" t="s">
        <v>144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5" customHeight="1" x14ac:dyDescent="0.25">
      <c r="A86" s="3"/>
      <c r="B86" s="21" t="s">
        <v>60</v>
      </c>
      <c r="C86" s="170" t="s">
        <v>145</v>
      </c>
      <c r="D86" s="126"/>
      <c r="E86" s="126"/>
      <c r="F86" s="126"/>
      <c r="G86" s="126"/>
      <c r="H86" s="127"/>
      <c r="I86" s="48">
        <f>I85*I58</f>
        <v>6.7666666666666674E-3</v>
      </c>
      <c r="J86" s="50">
        <f t="shared" si="2"/>
        <v>0</v>
      </c>
      <c r="K86" s="42"/>
      <c r="L86" s="3"/>
      <c r="M86" s="3" t="s">
        <v>146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5" customHeight="1" x14ac:dyDescent="0.25">
      <c r="A87" s="3"/>
      <c r="B87" s="21" t="s">
        <v>63</v>
      </c>
      <c r="C87" s="170" t="s">
        <v>147</v>
      </c>
      <c r="D87" s="126"/>
      <c r="E87" s="126"/>
      <c r="F87" s="126"/>
      <c r="G87" s="126"/>
      <c r="H87" s="127"/>
      <c r="I87" s="48">
        <v>0.02</v>
      </c>
      <c r="J87" s="50">
        <f t="shared" si="2"/>
        <v>0</v>
      </c>
      <c r="K87" s="42"/>
      <c r="L87" s="3"/>
      <c r="M87" s="3" t="s">
        <v>148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5" customHeight="1" x14ac:dyDescent="0.25">
      <c r="A88" s="3"/>
      <c r="B88" s="135" t="s">
        <v>80</v>
      </c>
      <c r="C88" s="126"/>
      <c r="D88" s="126"/>
      <c r="E88" s="126"/>
      <c r="F88" s="126"/>
      <c r="G88" s="126"/>
      <c r="H88" s="127"/>
      <c r="I88" s="137">
        <f>SUM(J82:J87)</f>
        <v>0</v>
      </c>
      <c r="J88" s="129"/>
      <c r="K88" s="42"/>
      <c r="L88" s="3"/>
      <c r="M88" s="3" t="s">
        <v>149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5" customHeight="1" x14ac:dyDescent="0.25">
      <c r="A89" s="3"/>
      <c r="B89" s="176"/>
      <c r="C89" s="126"/>
      <c r="D89" s="126"/>
      <c r="E89" s="126"/>
      <c r="F89" s="126"/>
      <c r="G89" s="126"/>
      <c r="H89" s="126"/>
      <c r="I89" s="126"/>
      <c r="J89" s="129"/>
      <c r="K89" s="4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5" customHeight="1" x14ac:dyDescent="0.25">
      <c r="A90" s="3"/>
      <c r="B90" s="139" t="s">
        <v>150</v>
      </c>
      <c r="C90" s="126"/>
      <c r="D90" s="126"/>
      <c r="E90" s="126"/>
      <c r="F90" s="126"/>
      <c r="G90" s="126"/>
      <c r="H90" s="126"/>
      <c r="I90" s="126"/>
      <c r="J90" s="129"/>
      <c r="K90" s="4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5" customHeight="1" x14ac:dyDescent="0.25">
      <c r="A91" s="3"/>
      <c r="B91" s="135" t="s">
        <v>151</v>
      </c>
      <c r="C91" s="126"/>
      <c r="D91" s="126"/>
      <c r="E91" s="126"/>
      <c r="F91" s="126"/>
      <c r="G91" s="126"/>
      <c r="H91" s="126"/>
      <c r="I91" s="126"/>
      <c r="J91" s="129"/>
      <c r="K91" s="4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5" customHeight="1" x14ac:dyDescent="0.25">
      <c r="A92" s="3"/>
      <c r="B92" s="26" t="s">
        <v>152</v>
      </c>
      <c r="C92" s="140" t="s">
        <v>153</v>
      </c>
      <c r="D92" s="126"/>
      <c r="E92" s="126"/>
      <c r="F92" s="126"/>
      <c r="G92" s="126"/>
      <c r="H92" s="127"/>
      <c r="I92" s="43" t="s">
        <v>73</v>
      </c>
      <c r="J92" s="78" t="s">
        <v>49</v>
      </c>
      <c r="K92" s="4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5" customHeight="1" x14ac:dyDescent="0.25">
      <c r="A93" s="3"/>
      <c r="B93" s="21" t="s">
        <v>10</v>
      </c>
      <c r="C93" s="170" t="s">
        <v>154</v>
      </c>
      <c r="D93" s="126"/>
      <c r="E93" s="126"/>
      <c r="F93" s="126"/>
      <c r="G93" s="126"/>
      <c r="H93" s="127"/>
      <c r="I93" s="47">
        <v>9.0749999999999997E-2</v>
      </c>
      <c r="J93" s="46">
        <f t="shared" ref="J93:J98" si="3">I93*$I$38</f>
        <v>0</v>
      </c>
      <c r="K93" s="42"/>
      <c r="L93" s="3"/>
      <c r="M93" s="3" t="s">
        <v>155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5" customHeight="1" x14ac:dyDescent="0.25">
      <c r="A94" s="3"/>
      <c r="B94" s="21" t="s">
        <v>13</v>
      </c>
      <c r="C94" s="170" t="s">
        <v>156</v>
      </c>
      <c r="D94" s="126"/>
      <c r="E94" s="126"/>
      <c r="F94" s="126"/>
      <c r="G94" s="126"/>
      <c r="H94" s="127"/>
      <c r="I94" s="45">
        <f>((1/30)/12)</f>
        <v>2.7777777777777779E-3</v>
      </c>
      <c r="J94" s="46">
        <f t="shared" si="3"/>
        <v>0</v>
      </c>
      <c r="K94" s="42"/>
      <c r="L94" s="3"/>
      <c r="M94" s="3" t="s">
        <v>157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5" customHeight="1" x14ac:dyDescent="0.25">
      <c r="A95" s="3"/>
      <c r="B95" s="21" t="s">
        <v>16</v>
      </c>
      <c r="C95" s="170" t="s">
        <v>158</v>
      </c>
      <c r="D95" s="126"/>
      <c r="E95" s="126"/>
      <c r="F95" s="126"/>
      <c r="G95" s="126"/>
      <c r="H95" s="127"/>
      <c r="I95" s="45">
        <f>(5/365)*1.5%</f>
        <v>2.0547945205479451E-4</v>
      </c>
      <c r="J95" s="46">
        <f t="shared" si="3"/>
        <v>0</v>
      </c>
      <c r="K95" s="42"/>
      <c r="L95" s="3"/>
      <c r="M95" s="3" t="s">
        <v>159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5" customHeight="1" x14ac:dyDescent="0.25">
      <c r="A96" s="3"/>
      <c r="B96" s="21" t="s">
        <v>20</v>
      </c>
      <c r="C96" s="170" t="s">
        <v>160</v>
      </c>
      <c r="D96" s="126"/>
      <c r="E96" s="126"/>
      <c r="F96" s="126"/>
      <c r="G96" s="126"/>
      <c r="H96" s="127"/>
      <c r="I96" s="45">
        <f>((15/30)/12*0.0078)</f>
        <v>3.2499999999999999E-4</v>
      </c>
      <c r="J96" s="46">
        <f t="shared" si="3"/>
        <v>0</v>
      </c>
      <c r="K96" s="42"/>
      <c r="L96" s="3"/>
      <c r="M96" s="3" t="s">
        <v>161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5" customHeight="1" x14ac:dyDescent="0.25">
      <c r="A97" s="3"/>
      <c r="B97" s="21" t="s">
        <v>60</v>
      </c>
      <c r="C97" s="170" t="s">
        <v>162</v>
      </c>
      <c r="D97" s="126"/>
      <c r="E97" s="126"/>
      <c r="F97" s="126"/>
      <c r="G97" s="126"/>
      <c r="H97" s="127"/>
      <c r="I97" s="47">
        <v>5.5000000000000003E-4</v>
      </c>
      <c r="J97" s="46">
        <f t="shared" si="3"/>
        <v>0</v>
      </c>
      <c r="K97" s="42"/>
      <c r="L97" s="3"/>
      <c r="M97" s="3" t="s">
        <v>163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5" customHeight="1" x14ac:dyDescent="0.25">
      <c r="A98" s="3"/>
      <c r="B98" s="21" t="s">
        <v>63</v>
      </c>
      <c r="C98" s="170" t="s">
        <v>164</v>
      </c>
      <c r="D98" s="126"/>
      <c r="E98" s="126"/>
      <c r="F98" s="126"/>
      <c r="G98" s="126"/>
      <c r="H98" s="127"/>
      <c r="I98" s="45">
        <f>(5.96/30)/12</f>
        <v>1.6555555555555556E-2</v>
      </c>
      <c r="J98" s="46">
        <f t="shared" si="3"/>
        <v>0</v>
      </c>
      <c r="K98" s="42"/>
      <c r="L98" s="3"/>
      <c r="M98" s="3" t="s">
        <v>165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5" customHeight="1" x14ac:dyDescent="0.25">
      <c r="A99" s="3"/>
      <c r="B99" s="135" t="s">
        <v>80</v>
      </c>
      <c r="C99" s="126"/>
      <c r="D99" s="126"/>
      <c r="E99" s="126"/>
      <c r="F99" s="126"/>
      <c r="G99" s="126"/>
      <c r="H99" s="127"/>
      <c r="I99" s="79">
        <f t="shared" ref="I99:J99" si="4">SUM(I93:I98)</f>
        <v>0.11116381278538813</v>
      </c>
      <c r="J99" s="80">
        <f t="shared" si="4"/>
        <v>0</v>
      </c>
      <c r="K99" s="42"/>
      <c r="L99" s="3"/>
      <c r="M99" s="3" t="s">
        <v>149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5" customHeight="1" x14ac:dyDescent="0.25">
      <c r="A100" s="3"/>
      <c r="B100" s="141"/>
      <c r="C100" s="123"/>
      <c r="D100" s="123"/>
      <c r="E100" s="123"/>
      <c r="F100" s="123"/>
      <c r="G100" s="123"/>
      <c r="H100" s="123"/>
      <c r="I100" s="123"/>
      <c r="J100" s="124"/>
      <c r="K100" s="4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5" customHeight="1" x14ac:dyDescent="0.25">
      <c r="A101" s="3"/>
      <c r="B101" s="135" t="s">
        <v>166</v>
      </c>
      <c r="C101" s="126"/>
      <c r="D101" s="126"/>
      <c r="E101" s="126"/>
      <c r="F101" s="126"/>
      <c r="G101" s="126"/>
      <c r="H101" s="126"/>
      <c r="I101" s="126"/>
      <c r="J101" s="129"/>
      <c r="K101" s="4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5" customHeight="1" x14ac:dyDescent="0.25">
      <c r="A102" s="3"/>
      <c r="B102" s="26" t="s">
        <v>167</v>
      </c>
      <c r="C102" s="140" t="s">
        <v>168</v>
      </c>
      <c r="D102" s="126"/>
      <c r="E102" s="126"/>
      <c r="F102" s="126"/>
      <c r="G102" s="126"/>
      <c r="H102" s="127"/>
      <c r="I102" s="43" t="s">
        <v>73</v>
      </c>
      <c r="J102" s="78" t="s">
        <v>49</v>
      </c>
      <c r="K102" s="42"/>
      <c r="L102" s="3"/>
      <c r="M102" s="3"/>
      <c r="N102" s="3" t="s">
        <v>169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5" customHeight="1" x14ac:dyDescent="0.25">
      <c r="A103" s="3"/>
      <c r="B103" s="21" t="s">
        <v>10</v>
      </c>
      <c r="C103" s="170" t="s">
        <v>170</v>
      </c>
      <c r="D103" s="126"/>
      <c r="E103" s="126"/>
      <c r="F103" s="126"/>
      <c r="G103" s="126"/>
      <c r="H103" s="127"/>
      <c r="I103" s="45"/>
      <c r="J103" s="46">
        <f>(I31+I32+I33)*I103</f>
        <v>0</v>
      </c>
      <c r="K103" s="4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5" customHeight="1" x14ac:dyDescent="0.25">
      <c r="A104" s="3"/>
      <c r="B104" s="135" t="s">
        <v>80</v>
      </c>
      <c r="C104" s="126"/>
      <c r="D104" s="126"/>
      <c r="E104" s="126"/>
      <c r="F104" s="126"/>
      <c r="G104" s="126"/>
      <c r="H104" s="127"/>
      <c r="I104" s="137">
        <f>SUM(J100:J103)</f>
        <v>0</v>
      </c>
      <c r="J104" s="129"/>
      <c r="K104" s="4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5" customHeight="1" x14ac:dyDescent="0.25">
      <c r="A105" s="3"/>
      <c r="B105" s="171"/>
      <c r="C105" s="120"/>
      <c r="D105" s="120"/>
      <c r="E105" s="120"/>
      <c r="F105" s="120"/>
      <c r="G105" s="120"/>
      <c r="H105" s="120"/>
      <c r="I105" s="120"/>
      <c r="J105" s="121"/>
      <c r="K105" s="4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5" customHeight="1" x14ac:dyDescent="0.25">
      <c r="A106" s="3"/>
      <c r="B106" s="172" t="s">
        <v>171</v>
      </c>
      <c r="C106" s="120"/>
      <c r="D106" s="120"/>
      <c r="E106" s="120"/>
      <c r="F106" s="120"/>
      <c r="G106" s="120"/>
      <c r="H106" s="120"/>
      <c r="I106" s="120"/>
      <c r="J106" s="121"/>
      <c r="K106" s="4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5" customHeight="1" x14ac:dyDescent="0.25">
      <c r="A107" s="3"/>
      <c r="B107" s="173"/>
      <c r="C107" s="174"/>
      <c r="D107" s="174"/>
      <c r="E107" s="174"/>
      <c r="F107" s="174"/>
      <c r="G107" s="174"/>
      <c r="H107" s="174"/>
      <c r="I107" s="174"/>
      <c r="J107" s="175"/>
      <c r="K107" s="4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5" customHeight="1" x14ac:dyDescent="0.25">
      <c r="A108" s="3"/>
      <c r="B108" s="26">
        <v>4</v>
      </c>
      <c r="C108" s="140" t="s">
        <v>129</v>
      </c>
      <c r="D108" s="126"/>
      <c r="E108" s="126"/>
      <c r="F108" s="126"/>
      <c r="G108" s="126"/>
      <c r="H108" s="127"/>
      <c r="I108" s="142" t="s">
        <v>49</v>
      </c>
      <c r="J108" s="129"/>
      <c r="K108" s="4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5" customHeight="1" x14ac:dyDescent="0.25">
      <c r="A109" s="3"/>
      <c r="B109" s="30" t="s">
        <v>152</v>
      </c>
      <c r="C109" s="130" t="s">
        <v>172</v>
      </c>
      <c r="D109" s="126"/>
      <c r="E109" s="126"/>
      <c r="F109" s="126"/>
      <c r="G109" s="126"/>
      <c r="H109" s="127"/>
      <c r="I109" s="131">
        <f>J99</f>
        <v>0</v>
      </c>
      <c r="J109" s="129"/>
      <c r="K109" s="42"/>
      <c r="L109" s="3"/>
      <c r="M109" s="3" t="s">
        <v>173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5" customHeight="1" x14ac:dyDescent="0.25">
      <c r="A110" s="3"/>
      <c r="B110" s="30" t="s">
        <v>167</v>
      </c>
      <c r="C110" s="130" t="s">
        <v>168</v>
      </c>
      <c r="D110" s="126"/>
      <c r="E110" s="126"/>
      <c r="F110" s="126"/>
      <c r="G110" s="126"/>
      <c r="H110" s="127"/>
      <c r="I110" s="131">
        <f>I104</f>
        <v>0</v>
      </c>
      <c r="J110" s="129"/>
      <c r="K110" s="42"/>
      <c r="L110" s="3"/>
      <c r="M110" s="3" t="s">
        <v>174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5" customHeight="1" x14ac:dyDescent="0.25">
      <c r="A111" s="3"/>
      <c r="B111" s="135" t="s">
        <v>80</v>
      </c>
      <c r="C111" s="126"/>
      <c r="D111" s="126"/>
      <c r="E111" s="126"/>
      <c r="F111" s="126"/>
      <c r="G111" s="126"/>
      <c r="H111" s="127"/>
      <c r="I111" s="137">
        <f>SUM(I109:J110)</f>
        <v>0</v>
      </c>
      <c r="J111" s="129"/>
      <c r="K111" s="4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5" customHeight="1" x14ac:dyDescent="0.25">
      <c r="A112" s="1"/>
      <c r="B112" s="141"/>
      <c r="C112" s="123"/>
      <c r="D112" s="123"/>
      <c r="E112" s="123"/>
      <c r="F112" s="123"/>
      <c r="G112" s="123"/>
      <c r="H112" s="123"/>
      <c r="I112" s="123"/>
      <c r="J112" s="124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5" customHeight="1" x14ac:dyDescent="0.25">
      <c r="A113" s="1"/>
      <c r="B113" s="139" t="s">
        <v>175</v>
      </c>
      <c r="C113" s="126"/>
      <c r="D113" s="126"/>
      <c r="E113" s="126"/>
      <c r="F113" s="126"/>
      <c r="G113" s="126"/>
      <c r="H113" s="126"/>
      <c r="I113" s="126"/>
      <c r="J113" s="129"/>
      <c r="K113" s="25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5" customHeight="1" x14ac:dyDescent="0.25">
      <c r="A114" s="1"/>
      <c r="B114" s="26">
        <v>5</v>
      </c>
      <c r="C114" s="140" t="s">
        <v>176</v>
      </c>
      <c r="D114" s="126"/>
      <c r="E114" s="126"/>
      <c r="F114" s="126"/>
      <c r="G114" s="126"/>
      <c r="H114" s="127"/>
      <c r="I114" s="142" t="s">
        <v>49</v>
      </c>
      <c r="J114" s="129"/>
      <c r="K114" s="62"/>
      <c r="L114" s="3"/>
      <c r="M114" s="8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5" customHeight="1" x14ac:dyDescent="0.25">
      <c r="A115" s="1"/>
      <c r="B115" s="30" t="s">
        <v>10</v>
      </c>
      <c r="C115" s="130" t="s">
        <v>177</v>
      </c>
      <c r="D115" s="126"/>
      <c r="E115" s="126"/>
      <c r="F115" s="126"/>
      <c r="G115" s="126"/>
      <c r="H115" s="127"/>
      <c r="I115" s="136">
        <v>0</v>
      </c>
      <c r="J115" s="129"/>
      <c r="K115" s="35"/>
      <c r="L115" s="3"/>
      <c r="M115" s="81" t="s">
        <v>178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5" customHeight="1" x14ac:dyDescent="0.25">
      <c r="A116" s="1"/>
      <c r="B116" s="30" t="s">
        <v>13</v>
      </c>
      <c r="C116" s="130" t="s">
        <v>179</v>
      </c>
      <c r="D116" s="126"/>
      <c r="E116" s="126"/>
      <c r="F116" s="126"/>
      <c r="G116" s="126"/>
      <c r="H116" s="127"/>
      <c r="I116" s="136">
        <v>0</v>
      </c>
      <c r="J116" s="129"/>
      <c r="K116" s="35"/>
      <c r="L116" s="29"/>
      <c r="M116" s="81" t="s">
        <v>178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5" customHeight="1" x14ac:dyDescent="0.25">
      <c r="A117" s="1"/>
      <c r="B117" s="30" t="s">
        <v>16</v>
      </c>
      <c r="C117" s="130" t="s">
        <v>180</v>
      </c>
      <c r="D117" s="126"/>
      <c r="E117" s="126"/>
      <c r="F117" s="126"/>
      <c r="G117" s="126"/>
      <c r="H117" s="127"/>
      <c r="I117" s="136">
        <v>0</v>
      </c>
      <c r="J117" s="129"/>
      <c r="K117" s="35"/>
      <c r="L117" s="3"/>
      <c r="M117" s="81" t="s">
        <v>178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5" customHeight="1" x14ac:dyDescent="0.25">
      <c r="A118" s="1"/>
      <c r="B118" s="30" t="s">
        <v>20</v>
      </c>
      <c r="C118" s="130" t="s">
        <v>181</v>
      </c>
      <c r="D118" s="126"/>
      <c r="E118" s="126"/>
      <c r="F118" s="126"/>
      <c r="G118" s="126"/>
      <c r="H118" s="127"/>
      <c r="I118" s="136">
        <v>0</v>
      </c>
      <c r="J118" s="129"/>
      <c r="K118" s="35"/>
      <c r="L118" s="3"/>
      <c r="M118" s="81" t="s">
        <v>178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5" customHeight="1" x14ac:dyDescent="0.25">
      <c r="A119" s="1"/>
      <c r="B119" s="135" t="s">
        <v>104</v>
      </c>
      <c r="C119" s="126"/>
      <c r="D119" s="126"/>
      <c r="E119" s="126"/>
      <c r="F119" s="126"/>
      <c r="G119" s="126"/>
      <c r="H119" s="127"/>
      <c r="I119" s="137">
        <f>SUM(I115:J118)</f>
        <v>0</v>
      </c>
      <c r="J119" s="129"/>
      <c r="K119" s="82"/>
      <c r="L119" s="3"/>
      <c r="M119" s="8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5" customHeight="1" x14ac:dyDescent="0.25">
      <c r="A120" s="84"/>
      <c r="B120" s="138"/>
      <c r="C120" s="120"/>
      <c r="D120" s="120"/>
      <c r="E120" s="120"/>
      <c r="F120" s="120"/>
      <c r="G120" s="120"/>
      <c r="H120" s="120"/>
      <c r="I120" s="120"/>
      <c r="J120" s="121"/>
      <c r="K120" s="85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ht="15" customHeight="1" x14ac:dyDescent="0.25">
      <c r="A121" s="84"/>
      <c r="B121" s="139" t="s">
        <v>182</v>
      </c>
      <c r="C121" s="126"/>
      <c r="D121" s="126"/>
      <c r="E121" s="126"/>
      <c r="F121" s="126"/>
      <c r="G121" s="126"/>
      <c r="H121" s="126"/>
      <c r="I121" s="126"/>
      <c r="J121" s="129"/>
      <c r="K121" s="86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ht="15" customHeight="1" x14ac:dyDescent="0.25">
      <c r="A122" s="84"/>
      <c r="B122" s="26">
        <v>6</v>
      </c>
      <c r="C122" s="140" t="s">
        <v>183</v>
      </c>
      <c r="D122" s="126"/>
      <c r="E122" s="126"/>
      <c r="F122" s="126"/>
      <c r="G122" s="126"/>
      <c r="H122" s="127"/>
      <c r="I122" s="43" t="s">
        <v>73</v>
      </c>
      <c r="J122" s="78" t="s">
        <v>49</v>
      </c>
      <c r="K122" s="87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ht="15" customHeight="1" x14ac:dyDescent="0.25">
      <c r="A123" s="84"/>
      <c r="B123" s="30" t="s">
        <v>10</v>
      </c>
      <c r="C123" s="130" t="s">
        <v>184</v>
      </c>
      <c r="D123" s="126"/>
      <c r="E123" s="126"/>
      <c r="F123" s="126"/>
      <c r="G123" s="126"/>
      <c r="H123" s="127"/>
      <c r="I123" s="48">
        <v>0.01</v>
      </c>
      <c r="J123" s="58">
        <f>I140*I123</f>
        <v>0</v>
      </c>
      <c r="K123" s="38"/>
      <c r="L123" s="29"/>
      <c r="M123" s="7" t="s">
        <v>185</v>
      </c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ht="15" customHeight="1" x14ac:dyDescent="0.25">
      <c r="A124" s="84"/>
      <c r="B124" s="30" t="s">
        <v>13</v>
      </c>
      <c r="C124" s="130" t="s">
        <v>186</v>
      </c>
      <c r="D124" s="126"/>
      <c r="E124" s="126"/>
      <c r="F124" s="126"/>
      <c r="G124" s="126"/>
      <c r="H124" s="127"/>
      <c r="I124" s="48">
        <v>0.01</v>
      </c>
      <c r="J124" s="58">
        <f>(J123+I140)*I124</f>
        <v>0</v>
      </c>
      <c r="K124" s="38"/>
      <c r="L124" s="29"/>
      <c r="M124" s="7" t="s">
        <v>187</v>
      </c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ht="15" customHeight="1" x14ac:dyDescent="0.25">
      <c r="A125" s="84"/>
      <c r="B125" s="30" t="s">
        <v>16</v>
      </c>
      <c r="C125" s="130" t="s">
        <v>188</v>
      </c>
      <c r="D125" s="126"/>
      <c r="E125" s="126"/>
      <c r="F125" s="126"/>
      <c r="G125" s="126"/>
      <c r="H125" s="127"/>
      <c r="I125" s="48">
        <f>SUM(I126:I129)</f>
        <v>8.6499999999999994E-2</v>
      </c>
      <c r="J125" s="58"/>
      <c r="K125" s="38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ht="15" customHeight="1" x14ac:dyDescent="0.25">
      <c r="A126" s="1"/>
      <c r="B126" s="132" t="s">
        <v>189</v>
      </c>
      <c r="C126" s="127"/>
      <c r="D126" s="133" t="s">
        <v>190</v>
      </c>
      <c r="E126" s="31" t="s">
        <v>191</v>
      </c>
      <c r="F126" s="32"/>
      <c r="G126" s="32"/>
      <c r="H126" s="88"/>
      <c r="I126" s="48">
        <v>6.4999999999999997E-3</v>
      </c>
      <c r="J126" s="58">
        <f>((I140+J123+J124)/(1-(I125)))*I126</f>
        <v>0</v>
      </c>
      <c r="K126" s="38"/>
      <c r="L126" s="29"/>
      <c r="M126" s="89" t="s">
        <v>192</v>
      </c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:35" ht="15" customHeight="1" x14ac:dyDescent="0.25">
      <c r="A127" s="1"/>
      <c r="B127" s="132" t="s">
        <v>193</v>
      </c>
      <c r="C127" s="127"/>
      <c r="D127" s="134"/>
      <c r="E127" s="31" t="s">
        <v>194</v>
      </c>
      <c r="F127" s="32"/>
      <c r="G127" s="32"/>
      <c r="H127" s="88"/>
      <c r="I127" s="90">
        <v>0.03</v>
      </c>
      <c r="J127" s="58">
        <f>((I140+J123+J124)/(1-(I125)))*I127</f>
        <v>0</v>
      </c>
      <c r="K127" s="38"/>
      <c r="L127" s="29"/>
      <c r="M127" s="89" t="s">
        <v>195</v>
      </c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:35" ht="15" customHeight="1" x14ac:dyDescent="0.25">
      <c r="A128" s="1"/>
      <c r="B128" s="132" t="s">
        <v>196</v>
      </c>
      <c r="C128" s="127"/>
      <c r="D128" s="91" t="s">
        <v>197</v>
      </c>
      <c r="E128" s="31" t="s">
        <v>198</v>
      </c>
      <c r="F128" s="32"/>
      <c r="G128" s="32"/>
      <c r="H128" s="88"/>
      <c r="I128" s="48">
        <v>0.05</v>
      </c>
      <c r="J128" s="58">
        <f>((I140+J123+J124)/(1-(I125)))*I128</f>
        <v>0</v>
      </c>
      <c r="K128" s="38"/>
      <c r="L128" s="29"/>
      <c r="M128" s="89" t="s">
        <v>199</v>
      </c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ht="15" customHeight="1" x14ac:dyDescent="0.25">
      <c r="A129" s="1"/>
      <c r="B129" s="132" t="s">
        <v>200</v>
      </c>
      <c r="C129" s="127"/>
      <c r="D129" s="91" t="s">
        <v>201</v>
      </c>
      <c r="E129" s="31"/>
      <c r="F129" s="32"/>
      <c r="G129" s="32"/>
      <c r="H129" s="88"/>
      <c r="I129" s="48">
        <v>0</v>
      </c>
      <c r="J129" s="58">
        <f>((I140+J123+J124)/(1-(I125)))*I129</f>
        <v>0</v>
      </c>
      <c r="K129" s="38"/>
      <c r="L129" s="29"/>
      <c r="M129" s="8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:35" ht="15" customHeight="1" x14ac:dyDescent="0.25">
      <c r="A130" s="1"/>
      <c r="B130" s="135" t="s">
        <v>104</v>
      </c>
      <c r="C130" s="126"/>
      <c r="D130" s="126"/>
      <c r="E130" s="126"/>
      <c r="F130" s="126"/>
      <c r="G130" s="126"/>
      <c r="H130" s="127"/>
      <c r="I130" s="92"/>
      <c r="J130" s="61">
        <f>SUM(J123:J129)</f>
        <v>0</v>
      </c>
      <c r="K130" s="93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:35" ht="15" customHeight="1" x14ac:dyDescent="0.25">
      <c r="A131" s="1"/>
      <c r="B131" s="116"/>
      <c r="C131" s="117"/>
      <c r="D131" s="117"/>
      <c r="E131" s="117"/>
      <c r="F131" s="117"/>
      <c r="G131" s="117"/>
      <c r="H131" s="117"/>
      <c r="I131" s="117"/>
      <c r="J131" s="118"/>
      <c r="K131" s="94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ht="15" customHeight="1" x14ac:dyDescent="0.25">
      <c r="A132" s="1"/>
      <c r="B132" s="119" t="s">
        <v>202</v>
      </c>
      <c r="C132" s="120"/>
      <c r="D132" s="120"/>
      <c r="E132" s="120"/>
      <c r="F132" s="120"/>
      <c r="G132" s="120"/>
      <c r="H132" s="120"/>
      <c r="I132" s="120"/>
      <c r="J132" s="121"/>
      <c r="K132" s="95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ht="15" customHeight="1" x14ac:dyDescent="0.25">
      <c r="A133" s="1"/>
      <c r="B133" s="122"/>
      <c r="C133" s="123"/>
      <c r="D133" s="123"/>
      <c r="E133" s="123"/>
      <c r="F133" s="123"/>
      <c r="G133" s="123"/>
      <c r="H133" s="123"/>
      <c r="I133" s="123"/>
      <c r="J133" s="124"/>
      <c r="K133" s="94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ht="15" customHeight="1" x14ac:dyDescent="0.25">
      <c r="A134" s="1"/>
      <c r="B134" s="125" t="s">
        <v>203</v>
      </c>
      <c r="C134" s="126"/>
      <c r="D134" s="126"/>
      <c r="E134" s="126"/>
      <c r="F134" s="126"/>
      <c r="G134" s="126"/>
      <c r="H134" s="127"/>
      <c r="I134" s="128" t="s">
        <v>49</v>
      </c>
      <c r="J134" s="129"/>
      <c r="K134" s="96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:35" ht="15" customHeight="1" x14ac:dyDescent="0.25">
      <c r="A135" s="1"/>
      <c r="B135" s="30" t="s">
        <v>10</v>
      </c>
      <c r="C135" s="130" t="s">
        <v>204</v>
      </c>
      <c r="D135" s="126"/>
      <c r="E135" s="126"/>
      <c r="F135" s="126"/>
      <c r="G135" s="126"/>
      <c r="H135" s="127"/>
      <c r="I135" s="131">
        <f>I38</f>
        <v>0</v>
      </c>
      <c r="J135" s="129"/>
      <c r="K135" s="38"/>
      <c r="L135" s="29"/>
      <c r="M135" s="7" t="s">
        <v>205</v>
      </c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ht="15" customHeight="1" x14ac:dyDescent="0.25">
      <c r="A136" s="1"/>
      <c r="B136" s="30" t="s">
        <v>13</v>
      </c>
      <c r="C136" s="130" t="s">
        <v>206</v>
      </c>
      <c r="D136" s="126"/>
      <c r="E136" s="126"/>
      <c r="F136" s="126"/>
      <c r="G136" s="126"/>
      <c r="H136" s="127"/>
      <c r="I136" s="131">
        <f>I78</f>
        <v>0</v>
      </c>
      <c r="J136" s="129"/>
      <c r="K136" s="38"/>
      <c r="L136" s="29"/>
      <c r="M136" s="7" t="s">
        <v>207</v>
      </c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ht="15" customHeight="1" x14ac:dyDescent="0.25">
      <c r="A137" s="1"/>
      <c r="B137" s="30" t="s">
        <v>16</v>
      </c>
      <c r="C137" s="130" t="s">
        <v>208</v>
      </c>
      <c r="D137" s="126"/>
      <c r="E137" s="126"/>
      <c r="F137" s="126"/>
      <c r="G137" s="126"/>
      <c r="H137" s="127"/>
      <c r="I137" s="131">
        <f>I88</f>
        <v>0</v>
      </c>
      <c r="J137" s="129"/>
      <c r="K137" s="38"/>
      <c r="L137" s="29"/>
      <c r="M137" s="7" t="s">
        <v>209</v>
      </c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ht="15" customHeight="1" x14ac:dyDescent="0.25">
      <c r="A138" s="1"/>
      <c r="B138" s="30" t="s">
        <v>20</v>
      </c>
      <c r="C138" s="130" t="s">
        <v>210</v>
      </c>
      <c r="D138" s="126"/>
      <c r="E138" s="126"/>
      <c r="F138" s="126"/>
      <c r="G138" s="126"/>
      <c r="H138" s="127"/>
      <c r="I138" s="131">
        <f>I111</f>
        <v>0</v>
      </c>
      <c r="J138" s="129"/>
      <c r="K138" s="38"/>
      <c r="L138" s="29"/>
      <c r="M138" s="7" t="s">
        <v>211</v>
      </c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ht="15" customHeight="1" x14ac:dyDescent="0.25">
      <c r="A139" s="1"/>
      <c r="B139" s="30" t="s">
        <v>60</v>
      </c>
      <c r="C139" s="130" t="s">
        <v>212</v>
      </c>
      <c r="D139" s="126"/>
      <c r="E139" s="126"/>
      <c r="F139" s="126"/>
      <c r="G139" s="126"/>
      <c r="H139" s="127"/>
      <c r="I139" s="131">
        <f>I119</f>
        <v>0</v>
      </c>
      <c r="J139" s="129"/>
      <c r="K139" s="38"/>
      <c r="L139" s="29"/>
      <c r="M139" s="7" t="s">
        <v>213</v>
      </c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ht="15" customHeight="1" x14ac:dyDescent="0.25">
      <c r="A140" s="1"/>
      <c r="B140" s="135" t="s">
        <v>214</v>
      </c>
      <c r="C140" s="126"/>
      <c r="D140" s="126"/>
      <c r="E140" s="126"/>
      <c r="F140" s="126"/>
      <c r="G140" s="126"/>
      <c r="H140" s="127"/>
      <c r="I140" s="137">
        <f>SUM(I135:J139)</f>
        <v>0</v>
      </c>
      <c r="J140" s="129"/>
      <c r="K140" s="93"/>
      <c r="L140" s="29"/>
      <c r="M140" s="7" t="s">
        <v>127</v>
      </c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ht="15" customHeight="1" x14ac:dyDescent="0.25">
      <c r="A141" s="1"/>
      <c r="B141" s="30" t="s">
        <v>63</v>
      </c>
      <c r="C141" s="130" t="s">
        <v>215</v>
      </c>
      <c r="D141" s="126"/>
      <c r="E141" s="126"/>
      <c r="F141" s="126"/>
      <c r="G141" s="126"/>
      <c r="H141" s="127"/>
      <c r="I141" s="131">
        <f>J130</f>
        <v>0</v>
      </c>
      <c r="J141" s="129"/>
      <c r="K141" s="38"/>
      <c r="L141" s="29"/>
      <c r="M141" s="7" t="s">
        <v>216</v>
      </c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ht="15" customHeight="1" x14ac:dyDescent="0.25">
      <c r="A142" s="1"/>
      <c r="B142" s="164" t="s">
        <v>217</v>
      </c>
      <c r="C142" s="165"/>
      <c r="D142" s="165"/>
      <c r="E142" s="165"/>
      <c r="F142" s="165"/>
      <c r="G142" s="165"/>
      <c r="H142" s="166"/>
      <c r="I142" s="167">
        <f>I140+I141</f>
        <v>0</v>
      </c>
      <c r="J142" s="168"/>
      <c r="K142" s="93"/>
      <c r="L142" s="29"/>
      <c r="M142" s="7" t="s">
        <v>218</v>
      </c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:35" ht="15" customHeight="1" x14ac:dyDescent="0.25">
      <c r="A143" s="1"/>
      <c r="B143" s="169"/>
      <c r="C143" s="123"/>
      <c r="D143" s="123"/>
      <c r="E143" s="123"/>
      <c r="F143" s="123"/>
      <c r="G143" s="123"/>
      <c r="H143" s="123"/>
      <c r="I143" s="123"/>
      <c r="J143" s="123"/>
      <c r="K143" s="94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:35" ht="15" customHeight="1" x14ac:dyDescent="0.25">
      <c r="A144" s="1"/>
      <c r="B144" s="151" t="s">
        <v>219</v>
      </c>
      <c r="C144" s="120"/>
      <c r="D144" s="120"/>
      <c r="E144" s="120"/>
      <c r="F144" s="120"/>
      <c r="G144" s="120"/>
      <c r="H144" s="120"/>
      <c r="I144" s="120"/>
      <c r="J144" s="152"/>
      <c r="K144" s="95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:35" ht="15" customHeight="1" x14ac:dyDescent="0.25">
      <c r="A145" s="1"/>
      <c r="B145" s="97"/>
      <c r="C145" s="29"/>
      <c r="D145" s="29"/>
      <c r="E145" s="29"/>
      <c r="F145" s="29"/>
      <c r="G145" s="29"/>
      <c r="H145" s="29"/>
      <c r="I145" s="29"/>
      <c r="J145" s="29"/>
      <c r="K145" s="94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ht="12.75" customHeight="1" x14ac:dyDescent="0.25">
      <c r="A146" s="1"/>
      <c r="B146" s="159" t="s">
        <v>220</v>
      </c>
      <c r="C146" s="127"/>
      <c r="D146" s="98" t="s">
        <v>221</v>
      </c>
      <c r="E146" s="98" t="s">
        <v>222</v>
      </c>
      <c r="F146" s="160" t="s">
        <v>223</v>
      </c>
      <c r="G146" s="127"/>
      <c r="H146" s="98" t="s">
        <v>224</v>
      </c>
      <c r="I146" s="160" t="s">
        <v>225</v>
      </c>
      <c r="J146" s="127"/>
      <c r="K146" s="94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:35" ht="15" customHeight="1" x14ac:dyDescent="0.25">
      <c r="A147" s="1"/>
      <c r="B147" s="161" t="str">
        <f>I23</f>
        <v>Continuado</v>
      </c>
      <c r="C147" s="127"/>
      <c r="D147" s="99">
        <f>I142</f>
        <v>0</v>
      </c>
      <c r="E147" s="33">
        <v>1</v>
      </c>
      <c r="F147" s="156">
        <f>D147*E147</f>
        <v>0</v>
      </c>
      <c r="G147" s="127"/>
      <c r="H147" s="54">
        <f>I16</f>
        <v>7</v>
      </c>
      <c r="I147" s="162">
        <f>F147*H147</f>
        <v>0</v>
      </c>
      <c r="J147" s="127"/>
      <c r="K147" s="38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ht="15" customHeight="1" x14ac:dyDescent="0.25">
      <c r="A148" s="1"/>
      <c r="B148" s="163" t="s">
        <v>226</v>
      </c>
      <c r="C148" s="126"/>
      <c r="D148" s="126"/>
      <c r="E148" s="126"/>
      <c r="F148" s="126"/>
      <c r="G148" s="126"/>
      <c r="H148" s="127"/>
      <c r="I148" s="144">
        <f>I147</f>
        <v>0</v>
      </c>
      <c r="J148" s="127"/>
      <c r="K148" s="100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5" ht="15" customHeight="1" x14ac:dyDescent="0.25">
      <c r="A149" s="1"/>
      <c r="B149" s="143" t="s">
        <v>227</v>
      </c>
      <c r="C149" s="126"/>
      <c r="D149" s="126"/>
      <c r="E149" s="126"/>
      <c r="F149" s="126"/>
      <c r="G149" s="126"/>
      <c r="H149" s="127"/>
      <c r="I149" s="144"/>
      <c r="J149" s="127"/>
      <c r="K149" s="100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5" ht="15" customHeight="1" x14ac:dyDescent="0.25">
      <c r="A150" s="1"/>
      <c r="B150" s="145" t="s">
        <v>228</v>
      </c>
      <c r="C150" s="126"/>
      <c r="D150" s="126"/>
      <c r="E150" s="126"/>
      <c r="F150" s="126"/>
      <c r="G150" s="126"/>
      <c r="H150" s="127"/>
      <c r="I150" s="144">
        <f>I148+I149</f>
        <v>0</v>
      </c>
      <c r="J150" s="127"/>
      <c r="K150" s="100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5" ht="15" customHeight="1" x14ac:dyDescent="0.25">
      <c r="A151" s="1"/>
      <c r="B151" s="101"/>
      <c r="C151" s="7"/>
      <c r="D151" s="102"/>
      <c r="E151" s="29"/>
      <c r="F151" s="29"/>
      <c r="G151" s="29"/>
      <c r="H151" s="29"/>
      <c r="I151" s="29"/>
      <c r="J151" s="29"/>
      <c r="K151" s="100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5" ht="15" customHeight="1" x14ac:dyDescent="0.25">
      <c r="A152" s="1"/>
      <c r="B152" s="151" t="s">
        <v>229</v>
      </c>
      <c r="C152" s="120"/>
      <c r="D152" s="120"/>
      <c r="E152" s="120"/>
      <c r="F152" s="120"/>
      <c r="G152" s="120"/>
      <c r="H152" s="120"/>
      <c r="I152" s="120"/>
      <c r="J152" s="152"/>
      <c r="K152" s="38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5" ht="15" customHeight="1" x14ac:dyDescent="0.25">
      <c r="A153" s="1"/>
      <c r="B153" s="97"/>
      <c r="C153" s="29"/>
      <c r="D153" s="29"/>
      <c r="E153" s="29"/>
      <c r="F153" s="29"/>
      <c r="G153" s="29"/>
      <c r="H153" s="29"/>
      <c r="I153" s="29"/>
      <c r="J153" s="29"/>
      <c r="K153" s="100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5" ht="15" customHeight="1" x14ac:dyDescent="0.25">
      <c r="A154" s="1"/>
      <c r="B154" s="153" t="s">
        <v>230</v>
      </c>
      <c r="C154" s="126"/>
      <c r="D154" s="126"/>
      <c r="E154" s="126"/>
      <c r="F154" s="126"/>
      <c r="G154" s="126"/>
      <c r="H154" s="126"/>
      <c r="I154" s="126"/>
      <c r="J154" s="127"/>
      <c r="K154" s="93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5" ht="15" customHeight="1" x14ac:dyDescent="0.25">
      <c r="A155" s="1"/>
      <c r="B155" s="154" t="s">
        <v>231</v>
      </c>
      <c r="C155" s="126"/>
      <c r="D155" s="126"/>
      <c r="E155" s="126"/>
      <c r="F155" s="126"/>
      <c r="G155" s="126"/>
      <c r="H155" s="127"/>
      <c r="I155" s="155" t="s">
        <v>232</v>
      </c>
      <c r="J155" s="127"/>
      <c r="K155" s="94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5" ht="15" customHeight="1" x14ac:dyDescent="0.25">
      <c r="A156" s="1"/>
      <c r="B156" s="146" t="s">
        <v>233</v>
      </c>
      <c r="C156" s="126"/>
      <c r="D156" s="126"/>
      <c r="E156" s="126"/>
      <c r="F156" s="126"/>
      <c r="G156" s="126"/>
      <c r="H156" s="127"/>
      <c r="I156" s="156">
        <f>I150</f>
        <v>0</v>
      </c>
      <c r="J156" s="127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5" ht="15" customHeight="1" x14ac:dyDescent="0.25">
      <c r="A157" s="1"/>
      <c r="B157" s="146" t="s">
        <v>234</v>
      </c>
      <c r="C157" s="126"/>
      <c r="D157" s="126"/>
      <c r="E157" s="126"/>
      <c r="F157" s="126"/>
      <c r="G157" s="126"/>
      <c r="H157" s="127"/>
      <c r="I157" s="157">
        <f>H12</f>
        <v>30</v>
      </c>
      <c r="J157" s="15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5" ht="15" customHeight="1" x14ac:dyDescent="0.25">
      <c r="A158" s="1"/>
      <c r="B158" s="147" t="s">
        <v>235</v>
      </c>
      <c r="C158" s="126"/>
      <c r="D158" s="126"/>
      <c r="E158" s="126"/>
      <c r="F158" s="126"/>
      <c r="G158" s="126"/>
      <c r="H158" s="148"/>
      <c r="I158" s="149">
        <f>I156*I157</f>
        <v>0</v>
      </c>
      <c r="J158" s="150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5" ht="12.75" customHeight="1" x14ac:dyDescent="0.25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2.75" customHeight="1" x14ac:dyDescent="0.25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2.75" customHeight="1" x14ac:dyDescent="0.25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2.75" customHeight="1" x14ac:dyDescent="0.25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2.75" customHeight="1" x14ac:dyDescent="0.25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2.75" customHeight="1" x14ac:dyDescent="0.25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2.75" customHeight="1" x14ac:dyDescent="0.25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2.75" customHeight="1" x14ac:dyDescent="0.25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2.75" customHeight="1" x14ac:dyDescent="0.25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2.75" customHeight="1" x14ac:dyDescent="0.25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2.75" customHeight="1" x14ac:dyDescent="0.25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2.75" customHeight="1" x14ac:dyDescent="0.25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2.75" customHeight="1" x14ac:dyDescent="0.25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2.75" customHeight="1" x14ac:dyDescent="0.25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2.75" customHeight="1" x14ac:dyDescent="0.25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2.75" customHeight="1" x14ac:dyDescent="0.25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2.75" customHeight="1" x14ac:dyDescent="0.25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2.75" customHeight="1" x14ac:dyDescent="0.25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2.75" customHeight="1" x14ac:dyDescent="0.25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2.75" customHeight="1" x14ac:dyDescent="0.25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2.75" customHeight="1" x14ac:dyDescent="0.25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2.75" customHeight="1" x14ac:dyDescent="0.25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2.75" customHeight="1" x14ac:dyDescent="0.25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2.75" customHeight="1" x14ac:dyDescent="0.25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2.75" customHeight="1" x14ac:dyDescent="0.25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2.75" customHeight="1" x14ac:dyDescent="0.25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2.75" customHeight="1" x14ac:dyDescent="0.25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2.75" customHeight="1" x14ac:dyDescent="0.25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2.75" customHeight="1" x14ac:dyDescent="0.25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2.75" customHeight="1" x14ac:dyDescent="0.25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2.75" customHeight="1" x14ac:dyDescent="0.25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2.75" customHeight="1" x14ac:dyDescent="0.25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2.75" customHeight="1" x14ac:dyDescent="0.25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2.75" customHeight="1" x14ac:dyDescent="0.25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2.75" customHeight="1" x14ac:dyDescent="0.25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2.75" customHeight="1" x14ac:dyDescent="0.25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2.75" customHeight="1" x14ac:dyDescent="0.25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2.75" customHeight="1" x14ac:dyDescent="0.25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2.75" customHeight="1" x14ac:dyDescent="0.25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2.75" customHeight="1" x14ac:dyDescent="0.25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2.75" customHeight="1" x14ac:dyDescent="0.25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2.75" customHeight="1" x14ac:dyDescent="0.25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2.75" customHeight="1" x14ac:dyDescent="0.25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2.75" customHeight="1" x14ac:dyDescent="0.25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2.75" customHeight="1" x14ac:dyDescent="0.25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2.75" customHeight="1" x14ac:dyDescent="0.25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2.75" customHeight="1" x14ac:dyDescent="0.25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2.75" customHeight="1" x14ac:dyDescent="0.25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2.75" customHeight="1" x14ac:dyDescent="0.25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2.75" customHeight="1" x14ac:dyDescent="0.25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2.75" customHeight="1" x14ac:dyDescent="0.25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2.75" customHeight="1" x14ac:dyDescent="0.25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2.75" customHeight="1" x14ac:dyDescent="0.25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2.75" customHeight="1" x14ac:dyDescent="0.25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2.75" customHeight="1" x14ac:dyDescent="0.25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2.75" customHeight="1" x14ac:dyDescent="0.25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2.75" customHeight="1" x14ac:dyDescent="0.25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2.75" customHeight="1" x14ac:dyDescent="0.25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2.75" customHeight="1" x14ac:dyDescent="0.25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2.75" customHeight="1" x14ac:dyDescent="0.25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2.75" customHeight="1" x14ac:dyDescent="0.25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2.75" customHeight="1" x14ac:dyDescent="0.25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2.75" customHeight="1" x14ac:dyDescent="0.25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2.75" customHeight="1" x14ac:dyDescent="0.25">
      <c r="A222" s="1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2.75" customHeight="1" x14ac:dyDescent="0.25">
      <c r="A223" s="1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2.75" customHeight="1" x14ac:dyDescent="0.25">
      <c r="A224" s="1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2.75" customHeight="1" x14ac:dyDescent="0.25">
      <c r="A225" s="1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2.75" customHeight="1" x14ac:dyDescent="0.25">
      <c r="A226" s="1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2.75" customHeight="1" x14ac:dyDescent="0.25">
      <c r="A227" s="1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2.75" customHeight="1" x14ac:dyDescent="0.25">
      <c r="A228" s="1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2.75" customHeight="1" x14ac:dyDescent="0.25">
      <c r="A229" s="1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2.75" customHeight="1" x14ac:dyDescent="0.25">
      <c r="A230" s="1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2.75" customHeight="1" x14ac:dyDescent="0.25">
      <c r="A231" s="1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2.75" customHeight="1" x14ac:dyDescent="0.25">
      <c r="A232" s="1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2.75" customHeight="1" x14ac:dyDescent="0.25">
      <c r="A233" s="1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2.75" customHeight="1" x14ac:dyDescent="0.25">
      <c r="A234" s="1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2.75" customHeight="1" x14ac:dyDescent="0.25">
      <c r="A235" s="1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2.75" customHeight="1" x14ac:dyDescent="0.25">
      <c r="A236" s="1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2.75" customHeight="1" x14ac:dyDescent="0.25">
      <c r="A237" s="1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2.75" customHeight="1" x14ac:dyDescent="0.25">
      <c r="A238" s="1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2.75" customHeight="1" x14ac:dyDescent="0.25">
      <c r="A239" s="1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2.75" customHeight="1" x14ac:dyDescent="0.25">
      <c r="A240" s="1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2.75" customHeight="1" x14ac:dyDescent="0.25">
      <c r="A241" s="1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2.75" customHeight="1" x14ac:dyDescent="0.25">
      <c r="A242" s="1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2.75" customHeight="1" x14ac:dyDescent="0.25">
      <c r="A243" s="1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2.75" customHeight="1" x14ac:dyDescent="0.25">
      <c r="A244" s="1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2.75" customHeight="1" x14ac:dyDescent="0.25">
      <c r="A245" s="1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2.75" customHeight="1" x14ac:dyDescent="0.25">
      <c r="A246" s="1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2.75" customHeight="1" x14ac:dyDescent="0.25">
      <c r="A247" s="1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2.75" customHeight="1" x14ac:dyDescent="0.25">
      <c r="A248" s="1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2.75" customHeight="1" x14ac:dyDescent="0.25">
      <c r="A249" s="1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2.75" customHeight="1" x14ac:dyDescent="0.25">
      <c r="A250" s="1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2.75" customHeight="1" x14ac:dyDescent="0.25">
      <c r="A251" s="1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2.75" customHeight="1" x14ac:dyDescent="0.25">
      <c r="A252" s="1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2.75" customHeight="1" x14ac:dyDescent="0.25">
      <c r="A253" s="1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2.75" customHeight="1" x14ac:dyDescent="0.25">
      <c r="A254" s="1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2.75" customHeight="1" x14ac:dyDescent="0.25">
      <c r="A255" s="1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2.75" customHeight="1" x14ac:dyDescent="0.25">
      <c r="A256" s="1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2.75" customHeight="1" x14ac:dyDescent="0.25">
      <c r="A257" s="1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2.75" customHeight="1" x14ac:dyDescent="0.25">
      <c r="A258" s="1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2.75" customHeight="1" x14ac:dyDescent="0.25">
      <c r="A259" s="1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2.75" customHeight="1" x14ac:dyDescent="0.25">
      <c r="A260" s="1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2.75" customHeight="1" x14ac:dyDescent="0.25">
      <c r="A261" s="1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2.75" customHeight="1" x14ac:dyDescent="0.25">
      <c r="A262" s="1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2.75" customHeight="1" x14ac:dyDescent="0.25">
      <c r="A263" s="1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2.75" customHeight="1" x14ac:dyDescent="0.25">
      <c r="A264" s="1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2.75" customHeight="1" x14ac:dyDescent="0.25">
      <c r="A265" s="1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2.75" customHeight="1" x14ac:dyDescent="0.25">
      <c r="A266" s="1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2.75" customHeight="1" x14ac:dyDescent="0.25">
      <c r="A267" s="1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2.75" customHeight="1" x14ac:dyDescent="0.25">
      <c r="A268" s="1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2.75" customHeight="1" x14ac:dyDescent="0.25">
      <c r="A269" s="1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2.75" customHeight="1" x14ac:dyDescent="0.25">
      <c r="A270" s="1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2.75" customHeight="1" x14ac:dyDescent="0.25">
      <c r="A271" s="1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2.75" customHeight="1" x14ac:dyDescent="0.25">
      <c r="A272" s="1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2.75" customHeight="1" x14ac:dyDescent="0.25">
      <c r="A273" s="1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2.75" customHeight="1" x14ac:dyDescent="0.25">
      <c r="A274" s="1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2.75" customHeight="1" x14ac:dyDescent="0.25">
      <c r="A275" s="1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2.75" customHeight="1" x14ac:dyDescent="0.25">
      <c r="A276" s="1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2.75" customHeight="1" x14ac:dyDescent="0.25">
      <c r="A277" s="1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2.75" customHeight="1" x14ac:dyDescent="0.25">
      <c r="A278" s="1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2.75" customHeight="1" x14ac:dyDescent="0.25">
      <c r="A279" s="1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2.75" customHeight="1" x14ac:dyDescent="0.25">
      <c r="A280" s="1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2.75" customHeight="1" x14ac:dyDescent="0.25">
      <c r="A281" s="1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2.75" customHeight="1" x14ac:dyDescent="0.25">
      <c r="A282" s="1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2.75" customHeight="1" x14ac:dyDescent="0.25">
      <c r="A283" s="1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2.75" customHeight="1" x14ac:dyDescent="0.25">
      <c r="A284" s="1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2.75" customHeight="1" x14ac:dyDescent="0.25">
      <c r="A285" s="1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2.75" customHeight="1" x14ac:dyDescent="0.25">
      <c r="A286" s="1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2.75" customHeight="1" x14ac:dyDescent="0.25">
      <c r="A287" s="1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2.75" customHeight="1" x14ac:dyDescent="0.25">
      <c r="A288" s="1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2.75" customHeight="1" x14ac:dyDescent="0.25">
      <c r="A289" s="1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2.75" customHeight="1" x14ac:dyDescent="0.25">
      <c r="A290" s="1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2.75" customHeight="1" x14ac:dyDescent="0.25">
      <c r="A291" s="1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2.75" customHeight="1" x14ac:dyDescent="0.25">
      <c r="A292" s="1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2.75" customHeight="1" x14ac:dyDescent="0.25">
      <c r="A293" s="1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2.75" customHeight="1" x14ac:dyDescent="0.25">
      <c r="A294" s="1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2.75" customHeight="1" x14ac:dyDescent="0.25">
      <c r="A295" s="1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2.75" customHeight="1" x14ac:dyDescent="0.25">
      <c r="A296" s="1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2.75" customHeight="1" x14ac:dyDescent="0.25">
      <c r="A297" s="1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2.75" customHeight="1" x14ac:dyDescent="0.25">
      <c r="A298" s="1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2.75" customHeight="1" x14ac:dyDescent="0.25">
      <c r="A299" s="1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2.75" customHeight="1" x14ac:dyDescent="0.25">
      <c r="A300" s="1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2.75" customHeight="1" x14ac:dyDescent="0.25">
      <c r="A301" s="1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2.75" customHeight="1" x14ac:dyDescent="0.25">
      <c r="A302" s="1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2.75" customHeight="1" x14ac:dyDescent="0.25">
      <c r="A303" s="1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2.75" customHeight="1" x14ac:dyDescent="0.25">
      <c r="A304" s="1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2.75" customHeight="1" x14ac:dyDescent="0.25">
      <c r="A305" s="1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2.75" customHeight="1" x14ac:dyDescent="0.25">
      <c r="A306" s="1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2.75" customHeight="1" x14ac:dyDescent="0.25">
      <c r="A307" s="1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2.75" customHeight="1" x14ac:dyDescent="0.25">
      <c r="A308" s="1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2.75" customHeight="1" x14ac:dyDescent="0.25">
      <c r="A309" s="1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2.75" customHeight="1" x14ac:dyDescent="0.25">
      <c r="A310" s="1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2.75" customHeight="1" x14ac:dyDescent="0.25">
      <c r="A311" s="1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2.75" customHeight="1" x14ac:dyDescent="0.25">
      <c r="A312" s="1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2.75" customHeight="1" x14ac:dyDescent="0.25">
      <c r="A313" s="1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2.75" customHeight="1" x14ac:dyDescent="0.25">
      <c r="A314" s="1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2.75" customHeight="1" x14ac:dyDescent="0.25">
      <c r="A315" s="1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2.75" customHeight="1" x14ac:dyDescent="0.25">
      <c r="A316" s="1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2.75" customHeight="1" x14ac:dyDescent="0.25">
      <c r="A317" s="1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2.75" customHeight="1" x14ac:dyDescent="0.25">
      <c r="A318" s="1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2.75" customHeight="1" x14ac:dyDescent="0.25">
      <c r="A319" s="1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2.75" customHeight="1" x14ac:dyDescent="0.25">
      <c r="A320" s="1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2.75" customHeight="1" x14ac:dyDescent="0.25">
      <c r="A321" s="1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2.75" customHeight="1" x14ac:dyDescent="0.25">
      <c r="A322" s="1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2.75" customHeight="1" x14ac:dyDescent="0.25">
      <c r="A323" s="1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2.75" customHeight="1" x14ac:dyDescent="0.25">
      <c r="A324" s="1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2.75" customHeight="1" x14ac:dyDescent="0.25">
      <c r="A325" s="1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2.75" customHeight="1" x14ac:dyDescent="0.25">
      <c r="A326" s="1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2.75" customHeight="1" x14ac:dyDescent="0.25">
      <c r="A327" s="1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2.75" customHeight="1" x14ac:dyDescent="0.25">
      <c r="A328" s="1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2.75" customHeight="1" x14ac:dyDescent="0.25">
      <c r="A329" s="1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2.75" customHeight="1" x14ac:dyDescent="0.25">
      <c r="A330" s="1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2.75" customHeight="1" x14ac:dyDescent="0.25">
      <c r="A331" s="1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2.75" customHeight="1" x14ac:dyDescent="0.25">
      <c r="A332" s="1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2.75" customHeight="1" x14ac:dyDescent="0.25">
      <c r="A333" s="1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2.75" customHeight="1" x14ac:dyDescent="0.25">
      <c r="A334" s="1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2.75" customHeight="1" x14ac:dyDescent="0.25">
      <c r="A335" s="1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2.75" customHeight="1" x14ac:dyDescent="0.25">
      <c r="A336" s="1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2.75" customHeight="1" x14ac:dyDescent="0.25">
      <c r="A337" s="1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2.75" customHeight="1" x14ac:dyDescent="0.25">
      <c r="A338" s="1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2.75" customHeight="1" x14ac:dyDescent="0.25">
      <c r="A339" s="1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2.75" customHeight="1" x14ac:dyDescent="0.25">
      <c r="A340" s="1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2.75" customHeight="1" x14ac:dyDescent="0.25">
      <c r="A341" s="1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2.75" customHeight="1" x14ac:dyDescent="0.25">
      <c r="A342" s="1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2.75" customHeight="1" x14ac:dyDescent="0.25">
      <c r="A343" s="1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2.75" customHeight="1" x14ac:dyDescent="0.25">
      <c r="A344" s="1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2.75" customHeight="1" x14ac:dyDescent="0.25">
      <c r="A345" s="1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2.75" customHeight="1" x14ac:dyDescent="0.25">
      <c r="A346" s="1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2.75" customHeight="1" x14ac:dyDescent="0.25">
      <c r="A347" s="1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2.75" customHeight="1" x14ac:dyDescent="0.25">
      <c r="A348" s="1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2.75" customHeight="1" x14ac:dyDescent="0.25">
      <c r="A349" s="1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2.75" customHeight="1" x14ac:dyDescent="0.25">
      <c r="A350" s="1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2.75" customHeight="1" x14ac:dyDescent="0.25">
      <c r="A351" s="1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2.75" customHeight="1" x14ac:dyDescent="0.25">
      <c r="A352" s="1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2.75" customHeight="1" x14ac:dyDescent="0.25">
      <c r="A353" s="1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2.75" customHeight="1" x14ac:dyDescent="0.25">
      <c r="A354" s="1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2.75" customHeight="1" x14ac:dyDescent="0.25">
      <c r="A355" s="1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2.75" customHeight="1" x14ac:dyDescent="0.25">
      <c r="A356" s="1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2.75" customHeight="1" x14ac:dyDescent="0.25">
      <c r="A357" s="1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2.75" customHeight="1" x14ac:dyDescent="0.25">
      <c r="A358" s="1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2.75" customHeight="1" x14ac:dyDescent="0.25">
      <c r="A359" s="1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2.75" customHeight="1" x14ac:dyDescent="0.25">
      <c r="A360" s="1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2.75" customHeight="1" x14ac:dyDescent="0.25">
      <c r="A361" s="1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2.75" customHeight="1" x14ac:dyDescent="0.25">
      <c r="A362" s="1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2.75" customHeight="1" x14ac:dyDescent="0.25">
      <c r="A363" s="1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2.75" customHeight="1" x14ac:dyDescent="0.25">
      <c r="A364" s="1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2.75" customHeight="1" x14ac:dyDescent="0.25">
      <c r="A365" s="1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2.75" customHeight="1" x14ac:dyDescent="0.25">
      <c r="A366" s="1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2.75" customHeight="1" x14ac:dyDescent="0.25">
      <c r="A367" s="1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2.75" customHeight="1" x14ac:dyDescent="0.25">
      <c r="A368" s="1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2.75" customHeight="1" x14ac:dyDescent="0.25">
      <c r="A369" s="1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2.75" customHeight="1" x14ac:dyDescent="0.25">
      <c r="A370" s="1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2.75" customHeight="1" x14ac:dyDescent="0.25">
      <c r="A371" s="1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2.75" customHeight="1" x14ac:dyDescent="0.25">
      <c r="A372" s="1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2.75" customHeight="1" x14ac:dyDescent="0.25">
      <c r="A373" s="1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2.75" customHeight="1" x14ac:dyDescent="0.25">
      <c r="A374" s="1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2.75" customHeight="1" x14ac:dyDescent="0.25">
      <c r="A375" s="1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2.75" customHeight="1" x14ac:dyDescent="0.25">
      <c r="A376" s="1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2.75" customHeight="1" x14ac:dyDescent="0.25">
      <c r="A377" s="1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2.75" customHeight="1" x14ac:dyDescent="0.25">
      <c r="A378" s="1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2.75" customHeight="1" x14ac:dyDescent="0.25">
      <c r="A379" s="1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2.75" customHeight="1" x14ac:dyDescent="0.25">
      <c r="A380" s="1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2.75" customHeight="1" x14ac:dyDescent="0.25">
      <c r="A381" s="1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2.75" customHeight="1" x14ac:dyDescent="0.25">
      <c r="A382" s="1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2.75" customHeight="1" x14ac:dyDescent="0.25">
      <c r="A383" s="1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2.75" customHeight="1" x14ac:dyDescent="0.25">
      <c r="A384" s="1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2.75" customHeight="1" x14ac:dyDescent="0.25">
      <c r="A385" s="1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2.75" customHeight="1" x14ac:dyDescent="0.25">
      <c r="A386" s="1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2.75" customHeight="1" x14ac:dyDescent="0.25">
      <c r="A387" s="1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2.75" customHeight="1" x14ac:dyDescent="0.25">
      <c r="A388" s="1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2.75" customHeight="1" x14ac:dyDescent="0.25">
      <c r="A389" s="1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2.75" customHeight="1" x14ac:dyDescent="0.25">
      <c r="A390" s="1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2.75" customHeight="1" x14ac:dyDescent="0.25">
      <c r="A391" s="1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2.75" customHeight="1" x14ac:dyDescent="0.25">
      <c r="A392" s="1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2.75" customHeight="1" x14ac:dyDescent="0.25">
      <c r="A393" s="1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2.75" customHeight="1" x14ac:dyDescent="0.25">
      <c r="A394" s="1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2.75" customHeight="1" x14ac:dyDescent="0.25">
      <c r="A395" s="1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2.75" customHeight="1" x14ac:dyDescent="0.25">
      <c r="A396" s="1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2.75" customHeight="1" x14ac:dyDescent="0.25">
      <c r="A397" s="1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2.75" customHeight="1" x14ac:dyDescent="0.25">
      <c r="A398" s="1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2.75" customHeight="1" x14ac:dyDescent="0.25">
      <c r="A399" s="1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2.75" customHeight="1" x14ac:dyDescent="0.25">
      <c r="A400" s="1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2.75" customHeight="1" x14ac:dyDescent="0.25">
      <c r="A401" s="1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2.75" customHeight="1" x14ac:dyDescent="0.25">
      <c r="A402" s="1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2.75" customHeight="1" x14ac:dyDescent="0.25">
      <c r="A403" s="1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2.75" customHeight="1" x14ac:dyDescent="0.25">
      <c r="A404" s="1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2.75" customHeight="1" x14ac:dyDescent="0.25">
      <c r="A405" s="1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2.75" customHeight="1" x14ac:dyDescent="0.25">
      <c r="A406" s="1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2.75" customHeight="1" x14ac:dyDescent="0.25">
      <c r="A407" s="1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2.75" customHeight="1" x14ac:dyDescent="0.25">
      <c r="A408" s="1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2.75" customHeight="1" x14ac:dyDescent="0.25">
      <c r="A409" s="1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2.75" customHeight="1" x14ac:dyDescent="0.25">
      <c r="A410" s="1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2.75" customHeight="1" x14ac:dyDescent="0.25">
      <c r="A411" s="1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2.75" customHeight="1" x14ac:dyDescent="0.25">
      <c r="A412" s="1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2.75" customHeight="1" x14ac:dyDescent="0.25">
      <c r="A413" s="1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2.75" customHeight="1" x14ac:dyDescent="0.25">
      <c r="A414" s="1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2.75" customHeight="1" x14ac:dyDescent="0.25">
      <c r="A415" s="1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2.75" customHeight="1" x14ac:dyDescent="0.25">
      <c r="A416" s="1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2.75" customHeight="1" x14ac:dyDescent="0.25">
      <c r="A417" s="1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2.75" customHeight="1" x14ac:dyDescent="0.25">
      <c r="A418" s="1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2.75" customHeight="1" x14ac:dyDescent="0.25">
      <c r="A419" s="1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2.75" customHeight="1" x14ac:dyDescent="0.25">
      <c r="A420" s="1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2.75" customHeight="1" x14ac:dyDescent="0.25">
      <c r="A421" s="1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2.75" customHeight="1" x14ac:dyDescent="0.25">
      <c r="A422" s="1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2.75" customHeight="1" x14ac:dyDescent="0.25">
      <c r="A423" s="1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2.75" customHeight="1" x14ac:dyDescent="0.25">
      <c r="A424" s="1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2.75" customHeight="1" x14ac:dyDescent="0.25">
      <c r="A425" s="1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2.75" customHeight="1" x14ac:dyDescent="0.25">
      <c r="A426" s="1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2.75" customHeight="1" x14ac:dyDescent="0.25">
      <c r="A427" s="1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2.75" customHeight="1" x14ac:dyDescent="0.25">
      <c r="A428" s="1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2.75" customHeight="1" x14ac:dyDescent="0.25">
      <c r="A429" s="1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2.75" customHeight="1" x14ac:dyDescent="0.25">
      <c r="A430" s="1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2.75" customHeight="1" x14ac:dyDescent="0.25">
      <c r="A431" s="1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2.75" customHeight="1" x14ac:dyDescent="0.25">
      <c r="A432" s="1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2.75" customHeight="1" x14ac:dyDescent="0.25">
      <c r="A433" s="1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2.75" customHeight="1" x14ac:dyDescent="0.25">
      <c r="A434" s="1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2.75" customHeight="1" x14ac:dyDescent="0.25">
      <c r="A435" s="1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2.75" customHeight="1" x14ac:dyDescent="0.25">
      <c r="A436" s="1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2.75" customHeight="1" x14ac:dyDescent="0.25">
      <c r="A437" s="1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2.75" customHeight="1" x14ac:dyDescent="0.25">
      <c r="A438" s="1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2.75" customHeight="1" x14ac:dyDescent="0.25">
      <c r="A439" s="1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2.75" customHeight="1" x14ac:dyDescent="0.25">
      <c r="A440" s="1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2.75" customHeight="1" x14ac:dyDescent="0.25">
      <c r="A441" s="1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2.75" customHeight="1" x14ac:dyDescent="0.25">
      <c r="A442" s="1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2.75" customHeight="1" x14ac:dyDescent="0.25">
      <c r="A443" s="1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2.75" customHeight="1" x14ac:dyDescent="0.25">
      <c r="A444" s="1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2.75" customHeight="1" x14ac:dyDescent="0.25">
      <c r="A445" s="1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2.75" customHeight="1" x14ac:dyDescent="0.25">
      <c r="A446" s="1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2.75" customHeight="1" x14ac:dyDescent="0.25">
      <c r="A447" s="1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2.75" customHeight="1" x14ac:dyDescent="0.25">
      <c r="A448" s="1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2.75" customHeight="1" x14ac:dyDescent="0.25">
      <c r="A449" s="1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2.75" customHeight="1" x14ac:dyDescent="0.25">
      <c r="A450" s="1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2.75" customHeight="1" x14ac:dyDescent="0.25">
      <c r="A451" s="1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2.75" customHeight="1" x14ac:dyDescent="0.25">
      <c r="A452" s="1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2.75" customHeight="1" x14ac:dyDescent="0.25">
      <c r="A453" s="1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2.75" customHeight="1" x14ac:dyDescent="0.25">
      <c r="A454" s="1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2.75" customHeight="1" x14ac:dyDescent="0.25">
      <c r="A455" s="1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2.75" customHeight="1" x14ac:dyDescent="0.25">
      <c r="A456" s="1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2.75" customHeight="1" x14ac:dyDescent="0.25">
      <c r="A457" s="1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2.75" customHeight="1" x14ac:dyDescent="0.25">
      <c r="A458" s="1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2.75" customHeight="1" x14ac:dyDescent="0.25">
      <c r="A459" s="1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2.75" customHeight="1" x14ac:dyDescent="0.25">
      <c r="A460" s="1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2.75" customHeight="1" x14ac:dyDescent="0.25">
      <c r="A461" s="1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2.75" customHeight="1" x14ac:dyDescent="0.25">
      <c r="A462" s="1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2.75" customHeight="1" x14ac:dyDescent="0.25">
      <c r="A463" s="1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2.75" customHeight="1" x14ac:dyDescent="0.25">
      <c r="A464" s="1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2.75" customHeight="1" x14ac:dyDescent="0.25">
      <c r="A465" s="1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2.75" customHeight="1" x14ac:dyDescent="0.25">
      <c r="A466" s="1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2.75" customHeight="1" x14ac:dyDescent="0.25">
      <c r="A467" s="1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2.75" customHeight="1" x14ac:dyDescent="0.25">
      <c r="A468" s="1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2.75" customHeight="1" x14ac:dyDescent="0.25">
      <c r="A469" s="1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2.75" customHeight="1" x14ac:dyDescent="0.25">
      <c r="A470" s="1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2.75" customHeight="1" x14ac:dyDescent="0.25">
      <c r="A471" s="1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2.75" customHeight="1" x14ac:dyDescent="0.25">
      <c r="A472" s="1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2.75" customHeight="1" x14ac:dyDescent="0.25">
      <c r="A473" s="1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2.75" customHeight="1" x14ac:dyDescent="0.25">
      <c r="A474" s="1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2.75" customHeight="1" x14ac:dyDescent="0.25">
      <c r="A475" s="1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2.75" customHeight="1" x14ac:dyDescent="0.25">
      <c r="A476" s="1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2.75" customHeight="1" x14ac:dyDescent="0.25">
      <c r="A477" s="1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2.75" customHeight="1" x14ac:dyDescent="0.25">
      <c r="A478" s="1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2.75" customHeight="1" x14ac:dyDescent="0.25">
      <c r="A479" s="1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2.75" customHeight="1" x14ac:dyDescent="0.25">
      <c r="A480" s="1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2.75" customHeight="1" x14ac:dyDescent="0.25">
      <c r="A481" s="1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2.75" customHeight="1" x14ac:dyDescent="0.25">
      <c r="A482" s="1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2.75" customHeight="1" x14ac:dyDescent="0.25">
      <c r="A483" s="1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2.75" customHeight="1" x14ac:dyDescent="0.25">
      <c r="A484" s="1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2.75" customHeight="1" x14ac:dyDescent="0.25">
      <c r="A485" s="1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2.75" customHeight="1" x14ac:dyDescent="0.25">
      <c r="A486" s="1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2.75" customHeight="1" x14ac:dyDescent="0.25">
      <c r="A487" s="1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2.75" customHeight="1" x14ac:dyDescent="0.25">
      <c r="A488" s="1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2.75" customHeight="1" x14ac:dyDescent="0.25">
      <c r="A489" s="1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2.75" customHeight="1" x14ac:dyDescent="0.25">
      <c r="A490" s="1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2.75" customHeight="1" x14ac:dyDescent="0.25">
      <c r="A491" s="1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2.75" customHeight="1" x14ac:dyDescent="0.25">
      <c r="A492" s="1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2.75" customHeight="1" x14ac:dyDescent="0.25">
      <c r="A493" s="1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2.75" customHeight="1" x14ac:dyDescent="0.25">
      <c r="A494" s="1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2.75" customHeight="1" x14ac:dyDescent="0.25">
      <c r="A495" s="1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2.75" customHeight="1" x14ac:dyDescent="0.25">
      <c r="A496" s="1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2.75" customHeight="1" x14ac:dyDescent="0.25">
      <c r="A497" s="1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2.75" customHeight="1" x14ac:dyDescent="0.25">
      <c r="A498" s="1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2.75" customHeight="1" x14ac:dyDescent="0.25">
      <c r="A499" s="1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2.75" customHeight="1" x14ac:dyDescent="0.25">
      <c r="A500" s="1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2.75" customHeight="1" x14ac:dyDescent="0.25">
      <c r="A501" s="1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2.75" customHeight="1" x14ac:dyDescent="0.25">
      <c r="A502" s="1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2.75" customHeight="1" x14ac:dyDescent="0.25">
      <c r="A503" s="1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2.75" customHeight="1" x14ac:dyDescent="0.25">
      <c r="A504" s="1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2.75" customHeight="1" x14ac:dyDescent="0.25">
      <c r="A505" s="1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2.75" customHeight="1" x14ac:dyDescent="0.25">
      <c r="A506" s="1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2.75" customHeight="1" x14ac:dyDescent="0.25">
      <c r="A507" s="1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2.75" customHeight="1" x14ac:dyDescent="0.25">
      <c r="A508" s="1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2.75" customHeight="1" x14ac:dyDescent="0.25">
      <c r="A509" s="1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2.75" customHeight="1" x14ac:dyDescent="0.25">
      <c r="A510" s="1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2.75" customHeight="1" x14ac:dyDescent="0.25">
      <c r="A511" s="1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2.75" customHeight="1" x14ac:dyDescent="0.25">
      <c r="A512" s="1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2.75" customHeight="1" x14ac:dyDescent="0.25">
      <c r="A513" s="1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2.75" customHeight="1" x14ac:dyDescent="0.25">
      <c r="A514" s="1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2.75" customHeight="1" x14ac:dyDescent="0.25">
      <c r="A515" s="1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2.75" customHeight="1" x14ac:dyDescent="0.25">
      <c r="A516" s="1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2.75" customHeight="1" x14ac:dyDescent="0.25">
      <c r="A517" s="1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2.75" customHeight="1" x14ac:dyDescent="0.25">
      <c r="A518" s="1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2.75" customHeight="1" x14ac:dyDescent="0.25">
      <c r="A519" s="1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2.75" customHeight="1" x14ac:dyDescent="0.25">
      <c r="A520" s="1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2.75" customHeight="1" x14ac:dyDescent="0.25">
      <c r="A521" s="1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2.75" customHeight="1" x14ac:dyDescent="0.25">
      <c r="A522" s="1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2.75" customHeight="1" x14ac:dyDescent="0.25">
      <c r="A523" s="1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2.75" customHeight="1" x14ac:dyDescent="0.25">
      <c r="A524" s="1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2.75" customHeight="1" x14ac:dyDescent="0.25">
      <c r="A525" s="1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2.75" customHeight="1" x14ac:dyDescent="0.25">
      <c r="A526" s="1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2.75" customHeight="1" x14ac:dyDescent="0.25">
      <c r="A527" s="1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2.75" customHeight="1" x14ac:dyDescent="0.25">
      <c r="A528" s="1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2.75" customHeight="1" x14ac:dyDescent="0.25">
      <c r="A529" s="1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2.75" customHeight="1" x14ac:dyDescent="0.25">
      <c r="A530" s="1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2.75" customHeight="1" x14ac:dyDescent="0.25">
      <c r="A531" s="1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2.75" customHeight="1" x14ac:dyDescent="0.25">
      <c r="A532" s="1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2.75" customHeight="1" x14ac:dyDescent="0.25">
      <c r="A533" s="1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2.75" customHeight="1" x14ac:dyDescent="0.25">
      <c r="A534" s="1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2.75" customHeight="1" x14ac:dyDescent="0.25">
      <c r="A535" s="1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2.75" customHeight="1" x14ac:dyDescent="0.25">
      <c r="A536" s="1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2.75" customHeight="1" x14ac:dyDescent="0.25">
      <c r="A537" s="1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2.75" customHeight="1" x14ac:dyDescent="0.25">
      <c r="A538" s="1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2.75" customHeight="1" x14ac:dyDescent="0.25">
      <c r="A539" s="1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2.75" customHeight="1" x14ac:dyDescent="0.25">
      <c r="A540" s="1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2.75" customHeight="1" x14ac:dyDescent="0.25">
      <c r="A541" s="1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2.75" customHeight="1" x14ac:dyDescent="0.25">
      <c r="A542" s="1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2.75" customHeight="1" x14ac:dyDescent="0.25">
      <c r="A543" s="1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2.75" customHeight="1" x14ac:dyDescent="0.25">
      <c r="A544" s="1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2.75" customHeight="1" x14ac:dyDescent="0.25">
      <c r="A545" s="1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2.75" customHeight="1" x14ac:dyDescent="0.25">
      <c r="A546" s="1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2.75" customHeight="1" x14ac:dyDescent="0.25">
      <c r="A547" s="1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2.75" customHeight="1" x14ac:dyDescent="0.25">
      <c r="A548" s="1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2.75" customHeight="1" x14ac:dyDescent="0.25">
      <c r="A549" s="1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2.75" customHeight="1" x14ac:dyDescent="0.25">
      <c r="A550" s="1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2.75" customHeight="1" x14ac:dyDescent="0.25">
      <c r="A551" s="1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2.75" customHeight="1" x14ac:dyDescent="0.25">
      <c r="A552" s="1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2.75" customHeight="1" x14ac:dyDescent="0.25">
      <c r="A553" s="1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2.75" customHeight="1" x14ac:dyDescent="0.25">
      <c r="A554" s="1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2.75" customHeight="1" x14ac:dyDescent="0.25">
      <c r="A555" s="1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2.75" customHeight="1" x14ac:dyDescent="0.25">
      <c r="A556" s="1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2.75" customHeight="1" x14ac:dyDescent="0.25">
      <c r="A557" s="1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2.75" customHeight="1" x14ac:dyDescent="0.25">
      <c r="A558" s="1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2.75" customHeight="1" x14ac:dyDescent="0.25">
      <c r="A559" s="1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2.75" customHeight="1" x14ac:dyDescent="0.25">
      <c r="A560" s="1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2.75" customHeight="1" x14ac:dyDescent="0.25">
      <c r="A561" s="1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2.75" customHeight="1" x14ac:dyDescent="0.25">
      <c r="A562" s="1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2.75" customHeight="1" x14ac:dyDescent="0.25">
      <c r="A563" s="1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2.75" customHeight="1" x14ac:dyDescent="0.25">
      <c r="A564" s="1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2.75" customHeight="1" x14ac:dyDescent="0.25">
      <c r="A565" s="1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2.75" customHeight="1" x14ac:dyDescent="0.25">
      <c r="A566" s="1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2.75" customHeight="1" x14ac:dyDescent="0.25">
      <c r="A567" s="1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2.75" customHeight="1" x14ac:dyDescent="0.25">
      <c r="A568" s="1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2.75" customHeight="1" x14ac:dyDescent="0.25">
      <c r="A569" s="1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2.75" customHeight="1" x14ac:dyDescent="0.25">
      <c r="A570" s="1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2.75" customHeight="1" x14ac:dyDescent="0.25">
      <c r="A571" s="1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2.75" customHeight="1" x14ac:dyDescent="0.25">
      <c r="A572" s="1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2.75" customHeight="1" x14ac:dyDescent="0.25">
      <c r="A573" s="1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2.75" customHeight="1" x14ac:dyDescent="0.25">
      <c r="A574" s="1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2.75" customHeight="1" x14ac:dyDescent="0.25">
      <c r="A575" s="1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2.75" customHeight="1" x14ac:dyDescent="0.25">
      <c r="A576" s="1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2.75" customHeight="1" x14ac:dyDescent="0.25">
      <c r="A577" s="1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2.75" customHeight="1" x14ac:dyDescent="0.25">
      <c r="A578" s="1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2.75" customHeight="1" x14ac:dyDescent="0.25">
      <c r="A579" s="1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2.75" customHeight="1" x14ac:dyDescent="0.25">
      <c r="A580" s="1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2.75" customHeight="1" x14ac:dyDescent="0.25">
      <c r="A581" s="1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2.75" customHeight="1" x14ac:dyDescent="0.25">
      <c r="A582" s="1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2.75" customHeight="1" x14ac:dyDescent="0.25">
      <c r="A583" s="1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2.75" customHeight="1" x14ac:dyDescent="0.25">
      <c r="A584" s="1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2.75" customHeight="1" x14ac:dyDescent="0.25">
      <c r="A585" s="1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2.75" customHeight="1" x14ac:dyDescent="0.25">
      <c r="A586" s="1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2.75" customHeight="1" x14ac:dyDescent="0.25">
      <c r="A587" s="1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2.75" customHeight="1" x14ac:dyDescent="0.25">
      <c r="A588" s="1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2.75" customHeight="1" x14ac:dyDescent="0.25">
      <c r="A589" s="1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2.75" customHeight="1" x14ac:dyDescent="0.25">
      <c r="A590" s="1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2.75" customHeight="1" x14ac:dyDescent="0.25">
      <c r="A591" s="1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2.75" customHeight="1" x14ac:dyDescent="0.25">
      <c r="A592" s="1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2.75" customHeight="1" x14ac:dyDescent="0.25">
      <c r="A593" s="1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2.75" customHeight="1" x14ac:dyDescent="0.25">
      <c r="A594" s="1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2.75" customHeight="1" x14ac:dyDescent="0.25">
      <c r="A595" s="1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2.75" customHeight="1" x14ac:dyDescent="0.25">
      <c r="A596" s="1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2.75" customHeight="1" x14ac:dyDescent="0.25">
      <c r="A597" s="1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2.75" customHeight="1" x14ac:dyDescent="0.25">
      <c r="A598" s="1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2.75" customHeight="1" x14ac:dyDescent="0.25">
      <c r="A599" s="1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2.75" customHeight="1" x14ac:dyDescent="0.25">
      <c r="A600" s="1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2.75" customHeight="1" x14ac:dyDescent="0.25">
      <c r="A601" s="1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2.75" customHeight="1" x14ac:dyDescent="0.25">
      <c r="A602" s="1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2.75" customHeight="1" x14ac:dyDescent="0.25">
      <c r="A603" s="1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2.75" customHeight="1" x14ac:dyDescent="0.25">
      <c r="A604" s="1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2.75" customHeight="1" x14ac:dyDescent="0.25">
      <c r="A605" s="1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2.75" customHeight="1" x14ac:dyDescent="0.25">
      <c r="A606" s="1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2.75" customHeight="1" x14ac:dyDescent="0.25">
      <c r="A607" s="1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2.75" customHeight="1" x14ac:dyDescent="0.25">
      <c r="A608" s="1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2.75" customHeight="1" x14ac:dyDescent="0.25">
      <c r="A609" s="1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2.75" customHeight="1" x14ac:dyDescent="0.25">
      <c r="A610" s="1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2.75" customHeight="1" x14ac:dyDescent="0.25">
      <c r="A611" s="1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2.75" customHeight="1" x14ac:dyDescent="0.25">
      <c r="A612" s="1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2.75" customHeight="1" x14ac:dyDescent="0.25">
      <c r="A613" s="1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2.75" customHeight="1" x14ac:dyDescent="0.25">
      <c r="A614" s="1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2.75" customHeight="1" x14ac:dyDescent="0.25">
      <c r="A615" s="1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2.75" customHeight="1" x14ac:dyDescent="0.25">
      <c r="A616" s="1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2.75" customHeight="1" x14ac:dyDescent="0.25">
      <c r="A617" s="1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2.75" customHeight="1" x14ac:dyDescent="0.25">
      <c r="A618" s="1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2.75" customHeight="1" x14ac:dyDescent="0.25">
      <c r="A619" s="1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2.75" customHeight="1" x14ac:dyDescent="0.25">
      <c r="A620" s="1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2.75" customHeight="1" x14ac:dyDescent="0.25">
      <c r="A621" s="1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2.75" customHeight="1" x14ac:dyDescent="0.25">
      <c r="A622" s="1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2.75" customHeight="1" x14ac:dyDescent="0.25">
      <c r="A623" s="1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2.75" customHeight="1" x14ac:dyDescent="0.25">
      <c r="A624" s="1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2.75" customHeight="1" x14ac:dyDescent="0.25">
      <c r="A625" s="1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2.75" customHeight="1" x14ac:dyDescent="0.25">
      <c r="A626" s="1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2.75" customHeight="1" x14ac:dyDescent="0.25">
      <c r="A627" s="1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2.75" customHeight="1" x14ac:dyDescent="0.25">
      <c r="A628" s="1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2.75" customHeight="1" x14ac:dyDescent="0.25">
      <c r="A629" s="1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2.75" customHeight="1" x14ac:dyDescent="0.25">
      <c r="A630" s="1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2.75" customHeight="1" x14ac:dyDescent="0.25">
      <c r="A631" s="1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2.75" customHeight="1" x14ac:dyDescent="0.25">
      <c r="A632" s="1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2.75" customHeight="1" x14ac:dyDescent="0.25">
      <c r="A633" s="1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2.75" customHeight="1" x14ac:dyDescent="0.25">
      <c r="A634" s="1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2.75" customHeight="1" x14ac:dyDescent="0.25">
      <c r="A635" s="1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2.75" customHeight="1" x14ac:dyDescent="0.25">
      <c r="A636" s="1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2.75" customHeight="1" x14ac:dyDescent="0.25">
      <c r="A637" s="1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2.75" customHeight="1" x14ac:dyDescent="0.25">
      <c r="A638" s="1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2.75" customHeight="1" x14ac:dyDescent="0.25">
      <c r="A639" s="1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2.75" customHeight="1" x14ac:dyDescent="0.25">
      <c r="A640" s="1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2.75" customHeight="1" x14ac:dyDescent="0.25">
      <c r="A641" s="1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2.75" customHeight="1" x14ac:dyDescent="0.25">
      <c r="A642" s="1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2.75" customHeight="1" x14ac:dyDescent="0.25">
      <c r="A643" s="1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2.75" customHeight="1" x14ac:dyDescent="0.25">
      <c r="A644" s="1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2.75" customHeight="1" x14ac:dyDescent="0.25">
      <c r="A645" s="1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2.75" customHeight="1" x14ac:dyDescent="0.25">
      <c r="A646" s="1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2.75" customHeight="1" x14ac:dyDescent="0.25">
      <c r="A647" s="1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2.75" customHeight="1" x14ac:dyDescent="0.25">
      <c r="A648" s="1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2.75" customHeight="1" x14ac:dyDescent="0.25">
      <c r="A649" s="1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2.75" customHeight="1" x14ac:dyDescent="0.25">
      <c r="A650" s="1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2.75" customHeight="1" x14ac:dyDescent="0.25">
      <c r="A651" s="1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2.75" customHeight="1" x14ac:dyDescent="0.25">
      <c r="A652" s="1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2.75" customHeight="1" x14ac:dyDescent="0.25">
      <c r="A653" s="1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2.75" customHeight="1" x14ac:dyDescent="0.25">
      <c r="A654" s="1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2.75" customHeight="1" x14ac:dyDescent="0.25">
      <c r="A655" s="1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2.75" customHeight="1" x14ac:dyDescent="0.25">
      <c r="A656" s="1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2.75" customHeight="1" x14ac:dyDescent="0.25">
      <c r="A657" s="1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2.75" customHeight="1" x14ac:dyDescent="0.25">
      <c r="A658" s="1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2.75" customHeight="1" x14ac:dyDescent="0.25">
      <c r="A659" s="1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2.75" customHeight="1" x14ac:dyDescent="0.25">
      <c r="A660" s="1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2.75" customHeight="1" x14ac:dyDescent="0.25">
      <c r="A661" s="1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2.75" customHeight="1" x14ac:dyDescent="0.25">
      <c r="A662" s="1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2.75" customHeight="1" x14ac:dyDescent="0.25">
      <c r="A663" s="1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2.75" customHeight="1" x14ac:dyDescent="0.25">
      <c r="A664" s="1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2.75" customHeight="1" x14ac:dyDescent="0.25">
      <c r="A665" s="1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2.75" customHeight="1" x14ac:dyDescent="0.25">
      <c r="A666" s="1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2.75" customHeight="1" x14ac:dyDescent="0.25">
      <c r="A667" s="1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2.75" customHeight="1" x14ac:dyDescent="0.25">
      <c r="A668" s="1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2.75" customHeight="1" x14ac:dyDescent="0.25">
      <c r="A669" s="1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2.75" customHeight="1" x14ac:dyDescent="0.25">
      <c r="A670" s="1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2.75" customHeight="1" x14ac:dyDescent="0.25">
      <c r="A671" s="1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2.75" customHeight="1" x14ac:dyDescent="0.25">
      <c r="A672" s="1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2.75" customHeight="1" x14ac:dyDescent="0.25">
      <c r="A673" s="1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2.75" customHeight="1" x14ac:dyDescent="0.25">
      <c r="A674" s="1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2.75" customHeight="1" x14ac:dyDescent="0.25">
      <c r="A675" s="1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2.75" customHeight="1" x14ac:dyDescent="0.25">
      <c r="A676" s="1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2.75" customHeight="1" x14ac:dyDescent="0.25">
      <c r="A677" s="1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2.75" customHeight="1" x14ac:dyDescent="0.25">
      <c r="A678" s="1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2.75" customHeight="1" x14ac:dyDescent="0.25">
      <c r="A679" s="1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2.75" customHeight="1" x14ac:dyDescent="0.25">
      <c r="A680" s="1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2.75" customHeight="1" x14ac:dyDescent="0.25">
      <c r="A681" s="1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2.75" customHeight="1" x14ac:dyDescent="0.25">
      <c r="A682" s="1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2.75" customHeight="1" x14ac:dyDescent="0.25">
      <c r="A683" s="1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2.75" customHeight="1" x14ac:dyDescent="0.25">
      <c r="A684" s="1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2.75" customHeight="1" x14ac:dyDescent="0.25">
      <c r="A685" s="1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2.75" customHeight="1" x14ac:dyDescent="0.25">
      <c r="A686" s="1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2.75" customHeight="1" x14ac:dyDescent="0.25">
      <c r="A687" s="1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2.75" customHeight="1" x14ac:dyDescent="0.25">
      <c r="A688" s="1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2.75" customHeight="1" x14ac:dyDescent="0.25">
      <c r="A689" s="1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2.75" customHeight="1" x14ac:dyDescent="0.25">
      <c r="A690" s="1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2.75" customHeight="1" x14ac:dyDescent="0.25">
      <c r="A691" s="1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2.75" customHeight="1" x14ac:dyDescent="0.25">
      <c r="A692" s="1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2.75" customHeight="1" x14ac:dyDescent="0.25">
      <c r="A693" s="1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2.75" customHeight="1" x14ac:dyDescent="0.25">
      <c r="A694" s="1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2.75" customHeight="1" x14ac:dyDescent="0.25">
      <c r="A695" s="1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2.75" customHeight="1" x14ac:dyDescent="0.25">
      <c r="A696" s="1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2.75" customHeight="1" x14ac:dyDescent="0.25">
      <c r="A697" s="1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2.75" customHeight="1" x14ac:dyDescent="0.25">
      <c r="A698" s="1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2.75" customHeight="1" x14ac:dyDescent="0.25">
      <c r="A699" s="1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2.75" customHeight="1" x14ac:dyDescent="0.25">
      <c r="A700" s="1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2.75" customHeight="1" x14ac:dyDescent="0.25">
      <c r="A701" s="1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2.75" customHeight="1" x14ac:dyDescent="0.25">
      <c r="A702" s="1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2.75" customHeight="1" x14ac:dyDescent="0.25">
      <c r="A703" s="1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2.75" customHeight="1" x14ac:dyDescent="0.25">
      <c r="A704" s="1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2.75" customHeight="1" x14ac:dyDescent="0.25">
      <c r="A705" s="1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2.75" customHeight="1" x14ac:dyDescent="0.25">
      <c r="A706" s="1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2.75" customHeight="1" x14ac:dyDescent="0.25">
      <c r="A707" s="1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2.75" customHeight="1" x14ac:dyDescent="0.25">
      <c r="A708" s="1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2.75" customHeight="1" x14ac:dyDescent="0.25">
      <c r="A709" s="1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2.75" customHeight="1" x14ac:dyDescent="0.25">
      <c r="A710" s="1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2.75" customHeight="1" x14ac:dyDescent="0.25">
      <c r="A711" s="1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2.75" customHeight="1" x14ac:dyDescent="0.25">
      <c r="A712" s="1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2.75" customHeight="1" x14ac:dyDescent="0.25">
      <c r="A713" s="1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2.75" customHeight="1" x14ac:dyDescent="0.25">
      <c r="A714" s="1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2.75" customHeight="1" x14ac:dyDescent="0.25">
      <c r="A715" s="1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2.75" customHeight="1" x14ac:dyDescent="0.25">
      <c r="A716" s="1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2.75" customHeight="1" x14ac:dyDescent="0.25">
      <c r="A717" s="1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2.75" customHeight="1" x14ac:dyDescent="0.25">
      <c r="A718" s="1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2.75" customHeight="1" x14ac:dyDescent="0.25">
      <c r="A719" s="1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2.75" customHeight="1" x14ac:dyDescent="0.25">
      <c r="A720" s="1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2.75" customHeight="1" x14ac:dyDescent="0.25">
      <c r="A721" s="1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2.75" customHeight="1" x14ac:dyDescent="0.25">
      <c r="A722" s="1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2.75" customHeight="1" x14ac:dyDescent="0.25">
      <c r="A723" s="1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2.75" customHeight="1" x14ac:dyDescent="0.25">
      <c r="A724" s="1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2.75" customHeight="1" x14ac:dyDescent="0.25">
      <c r="A725" s="1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2.75" customHeight="1" x14ac:dyDescent="0.25">
      <c r="A726" s="1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2.75" customHeight="1" x14ac:dyDescent="0.25">
      <c r="A727" s="1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2.75" customHeight="1" x14ac:dyDescent="0.25">
      <c r="A728" s="1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2.75" customHeight="1" x14ac:dyDescent="0.25">
      <c r="A729" s="1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2.75" customHeight="1" x14ac:dyDescent="0.25">
      <c r="A730" s="1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2.75" customHeight="1" x14ac:dyDescent="0.25">
      <c r="A731" s="1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2.75" customHeight="1" x14ac:dyDescent="0.25">
      <c r="A732" s="1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2.75" customHeight="1" x14ac:dyDescent="0.25">
      <c r="A733" s="1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2.75" customHeight="1" x14ac:dyDescent="0.25">
      <c r="A734" s="1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2.75" customHeight="1" x14ac:dyDescent="0.25">
      <c r="A735" s="1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2.75" customHeight="1" x14ac:dyDescent="0.25">
      <c r="A736" s="1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2.75" customHeight="1" x14ac:dyDescent="0.25">
      <c r="A737" s="1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2.75" customHeight="1" x14ac:dyDescent="0.25">
      <c r="A738" s="1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2.75" customHeight="1" x14ac:dyDescent="0.25">
      <c r="A739" s="1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2.75" customHeight="1" x14ac:dyDescent="0.25">
      <c r="A740" s="1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2.75" customHeight="1" x14ac:dyDescent="0.25">
      <c r="A741" s="1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2.75" customHeight="1" x14ac:dyDescent="0.25">
      <c r="A742" s="1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2.75" customHeight="1" x14ac:dyDescent="0.25">
      <c r="A743" s="1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2.75" customHeight="1" x14ac:dyDescent="0.25">
      <c r="A744" s="1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2.75" customHeight="1" x14ac:dyDescent="0.25">
      <c r="A745" s="1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2.75" customHeight="1" x14ac:dyDescent="0.25">
      <c r="A746" s="1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2.75" customHeight="1" x14ac:dyDescent="0.25">
      <c r="A747" s="1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2.75" customHeight="1" x14ac:dyDescent="0.25">
      <c r="A748" s="1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2.75" customHeight="1" x14ac:dyDescent="0.25">
      <c r="A749" s="1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2.75" customHeight="1" x14ac:dyDescent="0.25">
      <c r="A750" s="1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2.75" customHeight="1" x14ac:dyDescent="0.25">
      <c r="A751" s="1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2.75" customHeight="1" x14ac:dyDescent="0.25">
      <c r="A752" s="1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2.75" customHeight="1" x14ac:dyDescent="0.25">
      <c r="A753" s="1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2.75" customHeight="1" x14ac:dyDescent="0.25">
      <c r="A754" s="1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2.75" customHeight="1" x14ac:dyDescent="0.25">
      <c r="A755" s="1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2.75" customHeight="1" x14ac:dyDescent="0.25">
      <c r="A756" s="1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2.75" customHeight="1" x14ac:dyDescent="0.25">
      <c r="A757" s="1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2.75" customHeight="1" x14ac:dyDescent="0.25">
      <c r="A758" s="1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2.75" customHeight="1" x14ac:dyDescent="0.25">
      <c r="A759" s="1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2.75" customHeight="1" x14ac:dyDescent="0.25">
      <c r="A760" s="1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2.75" customHeight="1" x14ac:dyDescent="0.25">
      <c r="A761" s="1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2.75" customHeight="1" x14ac:dyDescent="0.25">
      <c r="A762" s="1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2.75" customHeight="1" x14ac:dyDescent="0.25">
      <c r="A763" s="1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2.75" customHeight="1" x14ac:dyDescent="0.25">
      <c r="A764" s="1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2.75" customHeight="1" x14ac:dyDescent="0.25">
      <c r="A765" s="1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2.75" customHeight="1" x14ac:dyDescent="0.25">
      <c r="A766" s="1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2.75" customHeight="1" x14ac:dyDescent="0.25">
      <c r="A767" s="1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2.75" customHeight="1" x14ac:dyDescent="0.25">
      <c r="A768" s="1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2.75" customHeight="1" x14ac:dyDescent="0.25">
      <c r="A769" s="1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2.75" customHeight="1" x14ac:dyDescent="0.25">
      <c r="A770" s="1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2.75" customHeight="1" x14ac:dyDescent="0.25">
      <c r="A771" s="1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t="12.75" customHeight="1" x14ac:dyDescent="0.25">
      <c r="A772" s="1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t="12.75" customHeight="1" x14ac:dyDescent="0.25">
      <c r="A773" s="1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t="12.75" customHeight="1" x14ac:dyDescent="0.25">
      <c r="A774" s="1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t="12.75" customHeight="1" x14ac:dyDescent="0.25">
      <c r="A775" s="1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t="12.75" customHeight="1" x14ac:dyDescent="0.25">
      <c r="A776" s="1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t="12.75" customHeight="1" x14ac:dyDescent="0.25">
      <c r="A777" s="1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2.75" customHeight="1" x14ac:dyDescent="0.25">
      <c r="A778" s="1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t="12.75" customHeight="1" x14ac:dyDescent="0.25">
      <c r="A779" s="1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t="12.75" customHeight="1" x14ac:dyDescent="0.25">
      <c r="A780" s="1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t="12.75" customHeight="1" x14ac:dyDescent="0.25">
      <c r="A781" s="1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t="12.75" customHeight="1" x14ac:dyDescent="0.25">
      <c r="A782" s="1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2.75" customHeight="1" x14ac:dyDescent="0.25">
      <c r="A783" s="1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t="12.75" customHeight="1" x14ac:dyDescent="0.25">
      <c r="A784" s="1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t="12.75" customHeight="1" x14ac:dyDescent="0.25">
      <c r="A785" s="1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2.75" customHeight="1" x14ac:dyDescent="0.25">
      <c r="A786" s="1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t="12.75" customHeight="1" x14ac:dyDescent="0.25">
      <c r="A787" s="1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spans="1:35" ht="12.75" customHeight="1" x14ac:dyDescent="0.25">
      <c r="A788" s="1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spans="1:35" ht="12.75" customHeight="1" x14ac:dyDescent="0.25">
      <c r="A789" s="1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spans="1:35" ht="12.75" customHeight="1" x14ac:dyDescent="0.25">
      <c r="A790" s="1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spans="1:35" ht="12.75" customHeight="1" x14ac:dyDescent="0.25">
      <c r="A791" s="1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spans="1:35" ht="12.75" customHeight="1" x14ac:dyDescent="0.25">
      <c r="A792" s="1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spans="1:35" ht="12.75" customHeight="1" x14ac:dyDescent="0.25">
      <c r="A793" s="1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spans="1:35" ht="12.75" customHeight="1" x14ac:dyDescent="0.25">
      <c r="A794" s="1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spans="1:35" ht="12.75" customHeight="1" x14ac:dyDescent="0.25">
      <c r="A795" s="1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spans="1:35" ht="12.75" customHeight="1" x14ac:dyDescent="0.25">
      <c r="A796" s="1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spans="1:35" ht="12.75" customHeight="1" x14ac:dyDescent="0.25">
      <c r="A797" s="1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spans="1:35" ht="12.75" customHeight="1" x14ac:dyDescent="0.25">
      <c r="A798" s="1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spans="1:35" ht="12.75" customHeight="1" x14ac:dyDescent="0.25">
      <c r="A799" s="1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spans="1:35" ht="12.75" customHeight="1" x14ac:dyDescent="0.25">
      <c r="A800" s="1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spans="1:35" ht="12.75" customHeight="1" x14ac:dyDescent="0.25">
      <c r="A801" s="1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spans="1:35" ht="12.75" customHeight="1" x14ac:dyDescent="0.25">
      <c r="A802" s="1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spans="1:35" ht="12.75" customHeight="1" x14ac:dyDescent="0.25">
      <c r="A803" s="1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spans="1:35" ht="12.75" customHeight="1" x14ac:dyDescent="0.25">
      <c r="A804" s="1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spans="1:35" ht="12.75" customHeight="1" x14ac:dyDescent="0.25">
      <c r="A805" s="1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spans="1:35" ht="12.75" customHeight="1" x14ac:dyDescent="0.25">
      <c r="A806" s="1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spans="1:35" ht="12.75" customHeight="1" x14ac:dyDescent="0.25">
      <c r="A807" s="1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spans="1:35" ht="12.75" customHeight="1" x14ac:dyDescent="0.25">
      <c r="A808" s="1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spans="1:35" ht="12.75" customHeight="1" x14ac:dyDescent="0.25">
      <c r="A809" s="1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spans="1:35" ht="12.75" customHeight="1" x14ac:dyDescent="0.25">
      <c r="A810" s="1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spans="1:35" ht="12.75" customHeight="1" x14ac:dyDescent="0.25">
      <c r="A811" s="1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spans="1:35" ht="12.75" customHeight="1" x14ac:dyDescent="0.25">
      <c r="A812" s="1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spans="1:35" ht="12.75" customHeight="1" x14ac:dyDescent="0.25">
      <c r="A813" s="1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spans="1:35" ht="12.75" customHeight="1" x14ac:dyDescent="0.25">
      <c r="A814" s="1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spans="1:35" ht="12.75" customHeight="1" x14ac:dyDescent="0.25">
      <c r="A815" s="1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spans="1:35" ht="12.75" customHeight="1" x14ac:dyDescent="0.25">
      <c r="A816" s="1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spans="1:35" ht="12.75" customHeight="1" x14ac:dyDescent="0.25">
      <c r="A817" s="1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spans="1:35" ht="12.75" customHeight="1" x14ac:dyDescent="0.25">
      <c r="A818" s="1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spans="1:35" ht="12.75" customHeight="1" x14ac:dyDescent="0.25">
      <c r="A819" s="1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spans="1:35" ht="12.75" customHeight="1" x14ac:dyDescent="0.25">
      <c r="A820" s="1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spans="1:35" ht="12.75" customHeight="1" x14ac:dyDescent="0.25">
      <c r="A821" s="1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spans="1:35" ht="12.75" customHeight="1" x14ac:dyDescent="0.25">
      <c r="A822" s="1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spans="1:35" ht="12.75" customHeight="1" x14ac:dyDescent="0.25">
      <c r="A823" s="1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spans="1:35" ht="12.75" customHeight="1" x14ac:dyDescent="0.25">
      <c r="A824" s="1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spans="1:35" ht="12.75" customHeight="1" x14ac:dyDescent="0.25">
      <c r="A825" s="1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spans="1:35" ht="12.75" customHeight="1" x14ac:dyDescent="0.25">
      <c r="A826" s="1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spans="1:35" ht="12.75" customHeight="1" x14ac:dyDescent="0.25">
      <c r="A827" s="1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spans="1:35" ht="12.75" customHeight="1" x14ac:dyDescent="0.25">
      <c r="A828" s="1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spans="1:35" ht="12.75" customHeight="1" x14ac:dyDescent="0.25">
      <c r="A829" s="1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spans="1:35" ht="12.75" customHeight="1" x14ac:dyDescent="0.25">
      <c r="A830" s="1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spans="1:35" ht="12.75" customHeight="1" x14ac:dyDescent="0.25">
      <c r="A831" s="1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spans="1:35" ht="12.75" customHeight="1" x14ac:dyDescent="0.25">
      <c r="A832" s="1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spans="1:35" ht="12.75" customHeight="1" x14ac:dyDescent="0.25">
      <c r="A833" s="1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spans="1:35" ht="12.75" customHeight="1" x14ac:dyDescent="0.25">
      <c r="A834" s="1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spans="1:35" ht="12.75" customHeight="1" x14ac:dyDescent="0.25">
      <c r="A835" s="1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spans="1:35" ht="12.75" customHeight="1" x14ac:dyDescent="0.25">
      <c r="A836" s="1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spans="1:35" ht="12.75" customHeight="1" x14ac:dyDescent="0.25">
      <c r="A837" s="1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spans="1:35" ht="12.75" customHeight="1" x14ac:dyDescent="0.25">
      <c r="A838" s="1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spans="1:35" ht="12.75" customHeight="1" x14ac:dyDescent="0.25">
      <c r="A839" s="1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spans="1:35" ht="12.75" customHeight="1" x14ac:dyDescent="0.25">
      <c r="A840" s="1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spans="1:35" ht="12.75" customHeight="1" x14ac:dyDescent="0.25">
      <c r="A841" s="1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spans="1:35" ht="12.75" customHeight="1" x14ac:dyDescent="0.25">
      <c r="A842" s="1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spans="1:35" ht="12.75" customHeight="1" x14ac:dyDescent="0.25">
      <c r="A843" s="1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spans="1:35" ht="12.75" customHeight="1" x14ac:dyDescent="0.25">
      <c r="A844" s="1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spans="1:35" ht="12.75" customHeight="1" x14ac:dyDescent="0.25">
      <c r="A845" s="1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spans="1:35" ht="12.75" customHeight="1" x14ac:dyDescent="0.25">
      <c r="A846" s="1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spans="1:35" ht="12.75" customHeight="1" x14ac:dyDescent="0.25">
      <c r="A847" s="1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spans="1:35" ht="12.75" customHeight="1" x14ac:dyDescent="0.25">
      <c r="A848" s="1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spans="1:35" ht="12.75" customHeight="1" x14ac:dyDescent="0.25">
      <c r="A849" s="1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spans="1:35" ht="12.75" customHeight="1" x14ac:dyDescent="0.25">
      <c r="A850" s="1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spans="1:35" ht="12.75" customHeight="1" x14ac:dyDescent="0.25">
      <c r="A851" s="1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spans="1:35" ht="12.75" customHeight="1" x14ac:dyDescent="0.25">
      <c r="A852" s="1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spans="1:35" ht="12.75" customHeight="1" x14ac:dyDescent="0.25">
      <c r="A853" s="1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spans="1:35" ht="12.75" customHeight="1" x14ac:dyDescent="0.25">
      <c r="A854" s="1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spans="1:35" ht="12.75" customHeight="1" x14ac:dyDescent="0.25">
      <c r="A855" s="1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spans="1:35" ht="12.75" customHeight="1" x14ac:dyDescent="0.25">
      <c r="A856" s="1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spans="1:35" ht="12.75" customHeight="1" x14ac:dyDescent="0.25">
      <c r="A857" s="1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spans="1:35" ht="12.75" customHeight="1" x14ac:dyDescent="0.25">
      <c r="A858" s="1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spans="1:35" ht="12.75" customHeight="1" x14ac:dyDescent="0.25">
      <c r="A859" s="1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spans="1:35" ht="12.75" customHeight="1" x14ac:dyDescent="0.25">
      <c r="A860" s="1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spans="1:35" ht="12.75" customHeight="1" x14ac:dyDescent="0.25">
      <c r="A861" s="1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spans="1:35" ht="12.75" customHeight="1" x14ac:dyDescent="0.25">
      <c r="A862" s="1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spans="1:35" ht="12.75" customHeight="1" x14ac:dyDescent="0.25">
      <c r="A863" s="1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spans="1:35" ht="12.75" customHeight="1" x14ac:dyDescent="0.25">
      <c r="A864" s="1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spans="1:35" ht="12.75" customHeight="1" x14ac:dyDescent="0.25">
      <c r="A865" s="1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spans="1:35" ht="12.75" customHeight="1" x14ac:dyDescent="0.25">
      <c r="A866" s="1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spans="1:35" ht="12.75" customHeight="1" x14ac:dyDescent="0.25">
      <c r="A867" s="1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spans="1:35" ht="12.75" customHeight="1" x14ac:dyDescent="0.25">
      <c r="A868" s="1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spans="1:35" ht="12.75" customHeight="1" x14ac:dyDescent="0.25">
      <c r="A869" s="1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spans="1:35" ht="12.75" customHeight="1" x14ac:dyDescent="0.25">
      <c r="A870" s="1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spans="1:35" ht="12.75" customHeight="1" x14ac:dyDescent="0.25">
      <c r="A871" s="1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spans="1:35" ht="12.75" customHeight="1" x14ac:dyDescent="0.25">
      <c r="A872" s="1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spans="1:35" ht="12.75" customHeight="1" x14ac:dyDescent="0.25">
      <c r="A873" s="1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spans="1:35" ht="12.75" customHeight="1" x14ac:dyDescent="0.25">
      <c r="A874" s="1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spans="1:35" ht="12.75" customHeight="1" x14ac:dyDescent="0.25">
      <c r="A875" s="1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spans="1:35" ht="12.75" customHeight="1" x14ac:dyDescent="0.25">
      <c r="A876" s="1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spans="1:35" ht="12.75" customHeight="1" x14ac:dyDescent="0.25">
      <c r="A877" s="1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spans="1:35" ht="12.75" customHeight="1" x14ac:dyDescent="0.25">
      <c r="A878" s="1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spans="1:35" ht="12.75" customHeight="1" x14ac:dyDescent="0.25">
      <c r="A879" s="1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spans="1:35" ht="12.75" customHeight="1" x14ac:dyDescent="0.25">
      <c r="A880" s="1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spans="1:35" ht="12.75" customHeight="1" x14ac:dyDescent="0.25">
      <c r="A881" s="1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spans="1:35" ht="12.75" customHeight="1" x14ac:dyDescent="0.25">
      <c r="A882" s="1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spans="1:35" ht="12.75" customHeight="1" x14ac:dyDescent="0.25">
      <c r="A883" s="1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spans="1:35" ht="12.75" customHeight="1" x14ac:dyDescent="0.25">
      <c r="A884" s="1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spans="1:35" ht="12.75" customHeight="1" x14ac:dyDescent="0.25">
      <c r="A885" s="1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spans="1:35" ht="12.75" customHeight="1" x14ac:dyDescent="0.25">
      <c r="A886" s="1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spans="1:35" ht="12.75" customHeight="1" x14ac:dyDescent="0.25">
      <c r="A887" s="1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spans="1:35" ht="12.75" customHeight="1" x14ac:dyDescent="0.25">
      <c r="A888" s="1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spans="1:35" ht="12.75" customHeight="1" x14ac:dyDescent="0.25">
      <c r="A889" s="1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spans="1:35" ht="12.75" customHeight="1" x14ac:dyDescent="0.25">
      <c r="A890" s="1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spans="1:35" ht="12.75" customHeight="1" x14ac:dyDescent="0.25">
      <c r="A891" s="1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spans="1:35" ht="12.75" customHeight="1" x14ac:dyDescent="0.25">
      <c r="A892" s="1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spans="1:35" ht="12.75" customHeight="1" x14ac:dyDescent="0.25">
      <c r="A893" s="1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spans="1:35" ht="12.75" customHeight="1" x14ac:dyDescent="0.25">
      <c r="A894" s="1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spans="1:35" ht="12.75" customHeight="1" x14ac:dyDescent="0.25">
      <c r="A895" s="1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spans="1:35" ht="12.75" customHeight="1" x14ac:dyDescent="0.25">
      <c r="A896" s="1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spans="1:35" ht="12.75" customHeight="1" x14ac:dyDescent="0.25">
      <c r="A897" s="1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spans="1:35" ht="12.75" customHeight="1" x14ac:dyDescent="0.25">
      <c r="A898" s="1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spans="1:35" ht="12.75" customHeight="1" x14ac:dyDescent="0.25">
      <c r="A899" s="1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spans="1:35" ht="12.75" customHeight="1" x14ac:dyDescent="0.25">
      <c r="A900" s="1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spans="1:35" ht="12.75" customHeight="1" x14ac:dyDescent="0.25">
      <c r="A901" s="1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spans="1:35" ht="12.75" customHeight="1" x14ac:dyDescent="0.25">
      <c r="A902" s="1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spans="1:35" ht="12.75" customHeight="1" x14ac:dyDescent="0.25">
      <c r="A903" s="1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spans="1:35" ht="12.75" customHeight="1" x14ac:dyDescent="0.25">
      <c r="A904" s="1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spans="1:35" ht="12.75" customHeight="1" x14ac:dyDescent="0.25">
      <c r="A905" s="1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spans="1:35" ht="12.75" customHeight="1" x14ac:dyDescent="0.25">
      <c r="A906" s="1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spans="1:35" ht="12.75" customHeight="1" x14ac:dyDescent="0.25">
      <c r="A907" s="1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spans="1:35" ht="12.75" customHeight="1" x14ac:dyDescent="0.25">
      <c r="A908" s="1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spans="1:35" ht="12.75" customHeight="1" x14ac:dyDescent="0.25">
      <c r="A909" s="1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spans="1:35" ht="12.75" customHeight="1" x14ac:dyDescent="0.25">
      <c r="A910" s="1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spans="1:35" ht="12.75" customHeight="1" x14ac:dyDescent="0.25">
      <c r="A911" s="1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spans="1:35" ht="12.75" customHeight="1" x14ac:dyDescent="0.25">
      <c r="A912" s="1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spans="1:35" ht="12.75" customHeight="1" x14ac:dyDescent="0.25">
      <c r="A913" s="1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spans="1:35" ht="12.75" customHeight="1" x14ac:dyDescent="0.25">
      <c r="A914" s="1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spans="1:35" ht="12.75" customHeight="1" x14ac:dyDescent="0.25">
      <c r="A915" s="1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spans="1:35" ht="12.75" customHeight="1" x14ac:dyDescent="0.25">
      <c r="A916" s="1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spans="1:35" ht="12.75" customHeight="1" x14ac:dyDescent="0.25">
      <c r="A917" s="1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spans="1:35" ht="12.75" customHeight="1" x14ac:dyDescent="0.25">
      <c r="A918" s="1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spans="1:35" ht="12.75" customHeight="1" x14ac:dyDescent="0.25">
      <c r="A919" s="1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spans="1:35" ht="12.75" customHeight="1" x14ac:dyDescent="0.25">
      <c r="A920" s="1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spans="1:35" ht="12.75" customHeight="1" x14ac:dyDescent="0.25">
      <c r="A921" s="1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spans="1:35" ht="12.75" customHeight="1" x14ac:dyDescent="0.25">
      <c r="A922" s="1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spans="1:35" ht="12.75" customHeight="1" x14ac:dyDescent="0.25">
      <c r="A923" s="1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spans="1:35" ht="12.75" customHeight="1" x14ac:dyDescent="0.25">
      <c r="A924" s="1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spans="1:35" ht="12.75" customHeight="1" x14ac:dyDescent="0.25">
      <c r="A925" s="1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spans="1:35" ht="12.75" customHeight="1" x14ac:dyDescent="0.25">
      <c r="A926" s="1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spans="1:35" ht="12.75" customHeight="1" x14ac:dyDescent="0.25">
      <c r="A927" s="1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spans="1:35" ht="12.75" customHeight="1" x14ac:dyDescent="0.25">
      <c r="A928" s="1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spans="1:35" ht="12.75" customHeight="1" x14ac:dyDescent="0.25">
      <c r="A929" s="1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spans="1:35" ht="12.75" customHeight="1" x14ac:dyDescent="0.25">
      <c r="A930" s="1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:35" ht="12.75" customHeight="1" x14ac:dyDescent="0.25">
      <c r="A931" s="1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:35" ht="12.75" customHeight="1" x14ac:dyDescent="0.25">
      <c r="A932" s="1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2.75" customHeight="1" x14ac:dyDescent="0.25">
      <c r="A933" s="1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2.75" customHeight="1" x14ac:dyDescent="0.25">
      <c r="A934" s="1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2.75" customHeight="1" x14ac:dyDescent="0.25">
      <c r="A935" s="1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spans="1:35" ht="12.75" customHeight="1" x14ac:dyDescent="0.25">
      <c r="A936" s="1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spans="1:35" ht="12.75" customHeight="1" x14ac:dyDescent="0.25">
      <c r="A937" s="1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spans="1:35" ht="12.75" customHeight="1" x14ac:dyDescent="0.25">
      <c r="A938" s="1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spans="1:35" ht="12.75" customHeight="1" x14ac:dyDescent="0.25">
      <c r="A939" s="1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spans="1:35" ht="12.75" customHeight="1" x14ac:dyDescent="0.25">
      <c r="A940" s="1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spans="1:35" ht="12.75" customHeight="1" x14ac:dyDescent="0.25">
      <c r="A941" s="1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spans="1:35" ht="12.75" customHeight="1" x14ac:dyDescent="0.25">
      <c r="A942" s="1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spans="1:35" ht="12.75" customHeight="1" x14ac:dyDescent="0.25">
      <c r="A943" s="1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spans="1:35" ht="12.75" customHeight="1" x14ac:dyDescent="0.25">
      <c r="A944" s="1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spans="1:35" ht="12.75" customHeight="1" x14ac:dyDescent="0.25">
      <c r="A945" s="1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spans="1:35" ht="12.75" customHeight="1" x14ac:dyDescent="0.25">
      <c r="A946" s="1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spans="1:35" ht="12.75" customHeight="1" x14ac:dyDescent="0.25">
      <c r="A947" s="1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spans="1:35" ht="12.75" customHeight="1" x14ac:dyDescent="0.25">
      <c r="A948" s="1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 ht="12.75" customHeight="1" x14ac:dyDescent="0.25">
      <c r="A949" s="1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 ht="12.75" customHeight="1" x14ac:dyDescent="0.25">
      <c r="A950" s="1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 ht="12.75" customHeight="1" x14ac:dyDescent="0.25">
      <c r="A951" s="1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 ht="12.75" customHeight="1" x14ac:dyDescent="0.25">
      <c r="A952" s="1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 ht="12.75" customHeight="1" x14ac:dyDescent="0.25">
      <c r="A953" s="1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 ht="12.75" customHeight="1" x14ac:dyDescent="0.25">
      <c r="A954" s="1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 ht="12.75" customHeight="1" x14ac:dyDescent="0.25">
      <c r="A955" s="1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 ht="12.75" customHeight="1" x14ac:dyDescent="0.25">
      <c r="A956" s="1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 ht="12.75" customHeight="1" x14ac:dyDescent="0.25">
      <c r="A957" s="1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 ht="12.75" customHeight="1" x14ac:dyDescent="0.25">
      <c r="A958" s="1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 ht="12.75" customHeight="1" x14ac:dyDescent="0.25">
      <c r="A959" s="1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 ht="12.75" customHeight="1" x14ac:dyDescent="0.25">
      <c r="A960" s="1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 ht="12.75" customHeight="1" x14ac:dyDescent="0.25">
      <c r="A961" s="1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 ht="12.75" customHeight="1" x14ac:dyDescent="0.25">
      <c r="A962" s="1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 ht="12.75" customHeight="1" x14ac:dyDescent="0.25">
      <c r="A963" s="1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 ht="12.75" customHeight="1" x14ac:dyDescent="0.25">
      <c r="A964" s="1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 ht="12.75" customHeight="1" x14ac:dyDescent="0.25">
      <c r="A965" s="1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 ht="12.75" customHeight="1" x14ac:dyDescent="0.25">
      <c r="A966" s="1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 ht="12.75" customHeight="1" x14ac:dyDescent="0.25">
      <c r="A967" s="1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 ht="12.75" customHeight="1" x14ac:dyDescent="0.25">
      <c r="A968" s="1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 ht="12.75" customHeight="1" x14ac:dyDescent="0.25">
      <c r="A969" s="1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 ht="12.75" customHeight="1" x14ac:dyDescent="0.25">
      <c r="A970" s="1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 ht="12.75" customHeight="1" x14ac:dyDescent="0.25">
      <c r="A971" s="1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 ht="12.75" customHeight="1" x14ac:dyDescent="0.25">
      <c r="A972" s="1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 ht="12.75" customHeight="1" x14ac:dyDescent="0.25">
      <c r="A973" s="1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 ht="12.75" customHeight="1" x14ac:dyDescent="0.25">
      <c r="A974" s="1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 ht="12.75" customHeight="1" x14ac:dyDescent="0.25">
      <c r="A975" s="1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 ht="12.75" customHeight="1" x14ac:dyDescent="0.25">
      <c r="A976" s="1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 ht="12.75" customHeight="1" x14ac:dyDescent="0.25">
      <c r="A977" s="1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 ht="12.75" customHeight="1" x14ac:dyDescent="0.25">
      <c r="A978" s="1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spans="1:35" ht="12.75" customHeight="1" x14ac:dyDescent="0.25">
      <c r="A979" s="1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spans="1:35" ht="12.75" customHeight="1" x14ac:dyDescent="0.25">
      <c r="A980" s="1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spans="1:35" ht="12.75" customHeight="1" x14ac:dyDescent="0.25">
      <c r="A981" s="1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spans="1:35" ht="12.75" customHeight="1" x14ac:dyDescent="0.25">
      <c r="A982" s="1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spans="1:35" ht="12.75" customHeight="1" x14ac:dyDescent="0.25">
      <c r="A983" s="1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spans="1:35" ht="12.75" customHeight="1" x14ac:dyDescent="0.25">
      <c r="A984" s="1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spans="1:35" ht="12.75" customHeight="1" x14ac:dyDescent="0.25">
      <c r="A985" s="1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spans="1:35" ht="12.75" customHeight="1" x14ac:dyDescent="0.25">
      <c r="A986" s="1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spans="1:35" ht="12.75" customHeight="1" x14ac:dyDescent="0.25">
      <c r="A987" s="1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spans="1:35" ht="12.75" customHeight="1" x14ac:dyDescent="0.25">
      <c r="A988" s="1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spans="1:35" ht="12.75" customHeight="1" x14ac:dyDescent="0.25">
      <c r="A989" s="1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spans="1:35" ht="12.75" customHeight="1" x14ac:dyDescent="0.25">
      <c r="A990" s="1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spans="1:35" ht="12.75" customHeight="1" x14ac:dyDescent="0.25">
      <c r="A991" s="1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spans="1:35" ht="12.75" customHeight="1" x14ac:dyDescent="0.25">
      <c r="A992" s="1"/>
      <c r="B992" s="4"/>
      <c r="C992" s="1"/>
      <c r="D992" s="1"/>
      <c r="E992" s="1"/>
      <c r="F992" s="1"/>
      <c r="G992" s="1"/>
      <c r="H992" s="1"/>
      <c r="I992" s="1"/>
      <c r="J992" s="1"/>
      <c r="K992" s="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spans="1:35" ht="12.75" customHeight="1" x14ac:dyDescent="0.25">
      <c r="A993" s="1"/>
      <c r="B993" s="4"/>
      <c r="C993" s="1"/>
      <c r="D993" s="1"/>
      <c r="E993" s="1"/>
      <c r="F993" s="1"/>
      <c r="G993" s="1"/>
      <c r="H993" s="1"/>
      <c r="I993" s="1"/>
      <c r="J993" s="1"/>
      <c r="K993" s="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spans="1:35" ht="12.75" customHeight="1" x14ac:dyDescent="0.25">
      <c r="A994" s="1"/>
      <c r="B994" s="4"/>
      <c r="C994" s="1"/>
      <c r="D994" s="1"/>
      <c r="E994" s="1"/>
      <c r="F994" s="1"/>
      <c r="G994" s="1"/>
      <c r="H994" s="1"/>
      <c r="I994" s="1"/>
      <c r="J994" s="1"/>
      <c r="K994" s="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spans="1:35" ht="12.75" customHeight="1" x14ac:dyDescent="0.25">
      <c r="A995" s="1"/>
      <c r="B995" s="4"/>
      <c r="C995" s="1"/>
      <c r="D995" s="1"/>
      <c r="E995" s="1"/>
      <c r="F995" s="1"/>
      <c r="G995" s="1"/>
      <c r="H995" s="1"/>
      <c r="I995" s="1"/>
      <c r="J995" s="1"/>
      <c r="K995" s="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spans="1:35" ht="12.75" customHeight="1" x14ac:dyDescent="0.25">
      <c r="A996" s="1"/>
      <c r="B996" s="4"/>
      <c r="C996" s="1"/>
      <c r="D996" s="1"/>
      <c r="E996" s="1"/>
      <c r="F996" s="1"/>
      <c r="G996" s="1"/>
      <c r="H996" s="1"/>
      <c r="I996" s="1"/>
      <c r="J996" s="1"/>
      <c r="K996" s="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spans="1:35" ht="12.75" customHeight="1" x14ac:dyDescent="0.25">
      <c r="A997" s="1"/>
      <c r="B997" s="4"/>
      <c r="C997" s="1"/>
      <c r="D997" s="1"/>
      <c r="E997" s="1"/>
      <c r="F997" s="1"/>
      <c r="G997" s="1"/>
      <c r="H997" s="1"/>
      <c r="I997" s="1"/>
      <c r="J997" s="1"/>
      <c r="K997" s="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spans="1:35" ht="12.75" customHeight="1" x14ac:dyDescent="0.25">
      <c r="A998" s="1"/>
      <c r="B998" s="4"/>
      <c r="C998" s="1"/>
      <c r="D998" s="1"/>
      <c r="E998" s="1"/>
      <c r="F998" s="1"/>
      <c r="G998" s="1"/>
      <c r="H998" s="1"/>
      <c r="I998" s="1"/>
      <c r="J998" s="1"/>
      <c r="K998" s="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spans="1:35" ht="12.75" customHeight="1" x14ac:dyDescent="0.25">
      <c r="A999" s="1"/>
      <c r="B999" s="4"/>
      <c r="C999" s="1"/>
      <c r="D999" s="1"/>
      <c r="E999" s="1"/>
      <c r="F999" s="1"/>
      <c r="G999" s="1"/>
      <c r="H999" s="1"/>
      <c r="I999" s="1"/>
      <c r="J999" s="1"/>
      <c r="K999" s="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spans="1:35" ht="12.75" customHeight="1" x14ac:dyDescent="0.25">
      <c r="A1000" s="1"/>
      <c r="B1000" s="4"/>
      <c r="C1000" s="1"/>
      <c r="D1000" s="1"/>
      <c r="E1000" s="1"/>
      <c r="F1000" s="1"/>
      <c r="G1000" s="1"/>
      <c r="H1000" s="1"/>
      <c r="I1000" s="1"/>
      <c r="J1000" s="1"/>
      <c r="K1000" s="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  <row r="1001" spans="1:35" ht="12.75" customHeight="1" x14ac:dyDescent="0.25">
      <c r="A1001" s="1"/>
      <c r="B1001" s="4"/>
      <c r="C1001" s="1"/>
      <c r="D1001" s="1"/>
      <c r="E1001" s="1"/>
      <c r="F1001" s="1"/>
      <c r="G1001" s="1"/>
      <c r="H1001" s="1"/>
      <c r="I1001" s="1"/>
      <c r="J1001" s="1"/>
      <c r="K1001" s="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</row>
  </sheetData>
  <mergeCells count="228">
    <mergeCell ref="B1:J1"/>
    <mergeCell ref="B2:J2"/>
    <mergeCell ref="E3:H3"/>
    <mergeCell ref="E4:F4"/>
    <mergeCell ref="B6:J6"/>
    <mergeCell ref="B7:J7"/>
    <mergeCell ref="B8:J8"/>
    <mergeCell ref="C9:G9"/>
    <mergeCell ref="H9:J9"/>
    <mergeCell ref="C10:G10"/>
    <mergeCell ref="H10:J10"/>
    <mergeCell ref="C11:G11"/>
    <mergeCell ref="H11:J11"/>
    <mergeCell ref="H12:J12"/>
    <mergeCell ref="B13:J13"/>
    <mergeCell ref="B14:J14"/>
    <mergeCell ref="C15:H15"/>
    <mergeCell ref="I15:J15"/>
    <mergeCell ref="C16:H16"/>
    <mergeCell ref="I16:J16"/>
    <mergeCell ref="D17:J17"/>
    <mergeCell ref="B18:J18"/>
    <mergeCell ref="B19:J19"/>
    <mergeCell ref="B20:J20"/>
    <mergeCell ref="B21:J21"/>
    <mergeCell ref="B22:J22"/>
    <mergeCell ref="C23:H23"/>
    <mergeCell ref="I23:J23"/>
    <mergeCell ref="C24:H24"/>
    <mergeCell ref="I24:J24"/>
    <mergeCell ref="C25:H25"/>
    <mergeCell ref="I25:J25"/>
    <mergeCell ref="C26:H26"/>
    <mergeCell ref="I26:J26"/>
    <mergeCell ref="I27:J27"/>
    <mergeCell ref="C27:H27"/>
    <mergeCell ref="B28:J28"/>
    <mergeCell ref="B29:J29"/>
    <mergeCell ref="C30:H30"/>
    <mergeCell ref="I30:J30"/>
    <mergeCell ref="C31:H31"/>
    <mergeCell ref="M31:X31"/>
    <mergeCell ref="M32:X32"/>
    <mergeCell ref="I31:J31"/>
    <mergeCell ref="I32:J32"/>
    <mergeCell ref="I33:J33"/>
    <mergeCell ref="I34:J34"/>
    <mergeCell ref="I35:J35"/>
    <mergeCell ref="I36:J36"/>
    <mergeCell ref="M36:N36"/>
    <mergeCell ref="M37:N37"/>
    <mergeCell ref="C36:H36"/>
    <mergeCell ref="C37:H37"/>
    <mergeCell ref="I37:J37"/>
    <mergeCell ref="B38:H38"/>
    <mergeCell ref="I38:J38"/>
    <mergeCell ref="O38:P38"/>
    <mergeCell ref="B39:J39"/>
    <mergeCell ref="M44:X44"/>
    <mergeCell ref="M45:X45"/>
    <mergeCell ref="B40:J40"/>
    <mergeCell ref="B41:J41"/>
    <mergeCell ref="C42:H42"/>
    <mergeCell ref="C43:H43"/>
    <mergeCell ref="M43:X43"/>
    <mergeCell ref="C44:H44"/>
    <mergeCell ref="C45:H45"/>
    <mergeCell ref="B46:H46"/>
    <mergeCell ref="I46:J46"/>
    <mergeCell ref="B47:J47"/>
    <mergeCell ref="B48:J48"/>
    <mergeCell ref="C49:H49"/>
    <mergeCell ref="C50:H50"/>
    <mergeCell ref="C51:H51"/>
    <mergeCell ref="AD62:AE62"/>
    <mergeCell ref="AF62:AG62"/>
    <mergeCell ref="C53:H53"/>
    <mergeCell ref="C54:H54"/>
    <mergeCell ref="C55:H55"/>
    <mergeCell ref="C56:H56"/>
    <mergeCell ref="C57:H57"/>
    <mergeCell ref="B58:H58"/>
    <mergeCell ref="B59:J59"/>
    <mergeCell ref="AH62:AI62"/>
    <mergeCell ref="B60:J60"/>
    <mergeCell ref="C61:H61"/>
    <mergeCell ref="I61:J61"/>
    <mergeCell ref="B62:B63"/>
    <mergeCell ref="C62:C63"/>
    <mergeCell ref="I62:J62"/>
    <mergeCell ref="AB62:AC62"/>
    <mergeCell ref="I63:J63"/>
    <mergeCell ref="B64:B65"/>
    <mergeCell ref="C64:D65"/>
    <mergeCell ref="I64:J65"/>
    <mergeCell ref="C66:H66"/>
    <mergeCell ref="I66:J66"/>
    <mergeCell ref="C67:H67"/>
    <mergeCell ref="I67:J67"/>
    <mergeCell ref="C68:H68"/>
    <mergeCell ref="I68:J68"/>
    <mergeCell ref="C69:H69"/>
    <mergeCell ref="I69:J69"/>
    <mergeCell ref="B70:H70"/>
    <mergeCell ref="I70:J70"/>
    <mergeCell ref="B71:J71"/>
    <mergeCell ref="B72:J72"/>
    <mergeCell ref="B73:J73"/>
    <mergeCell ref="C74:H74"/>
    <mergeCell ref="I74:J74"/>
    <mergeCell ref="C75:H75"/>
    <mergeCell ref="I75:J75"/>
    <mergeCell ref="I76:J76"/>
    <mergeCell ref="C76:H76"/>
    <mergeCell ref="C77:H77"/>
    <mergeCell ref="I77:J77"/>
    <mergeCell ref="B78:H78"/>
    <mergeCell ref="I78:J78"/>
    <mergeCell ref="B79:J79"/>
    <mergeCell ref="B80:J80"/>
    <mergeCell ref="C81:H81"/>
    <mergeCell ref="C82:H82"/>
    <mergeCell ref="C83:H83"/>
    <mergeCell ref="C84:H84"/>
    <mergeCell ref="C85:H85"/>
    <mergeCell ref="C86:H86"/>
    <mergeCell ref="C87:H87"/>
    <mergeCell ref="B88:H88"/>
    <mergeCell ref="I88:J88"/>
    <mergeCell ref="B89:J89"/>
    <mergeCell ref="B90:J90"/>
    <mergeCell ref="B91:J91"/>
    <mergeCell ref="C92:H92"/>
    <mergeCell ref="C93:H93"/>
    <mergeCell ref="C94:H94"/>
    <mergeCell ref="C95:H95"/>
    <mergeCell ref="C96:H96"/>
    <mergeCell ref="C97:H97"/>
    <mergeCell ref="C98:H98"/>
    <mergeCell ref="B99:H99"/>
    <mergeCell ref="B100:J100"/>
    <mergeCell ref="C136:H136"/>
    <mergeCell ref="I136:J136"/>
    <mergeCell ref="C137:H137"/>
    <mergeCell ref="I137:J137"/>
    <mergeCell ref="C138:H138"/>
    <mergeCell ref="I138:J138"/>
    <mergeCell ref="B101:J101"/>
    <mergeCell ref="C102:H102"/>
    <mergeCell ref="C103:H103"/>
    <mergeCell ref="B104:H104"/>
    <mergeCell ref="I104:J104"/>
    <mergeCell ref="B105:J105"/>
    <mergeCell ref="B106:J106"/>
    <mergeCell ref="B107:J107"/>
    <mergeCell ref="C108:H108"/>
    <mergeCell ref="I108:J108"/>
    <mergeCell ref="C109:H109"/>
    <mergeCell ref="I109:J109"/>
    <mergeCell ref="C110:H110"/>
    <mergeCell ref="I110:J110"/>
    <mergeCell ref="B111:H111"/>
    <mergeCell ref="I139:J139"/>
    <mergeCell ref="C139:H139"/>
    <mergeCell ref="B140:H140"/>
    <mergeCell ref="I140:J140"/>
    <mergeCell ref="C141:H141"/>
    <mergeCell ref="I141:J141"/>
    <mergeCell ref="B142:H142"/>
    <mergeCell ref="I142:J142"/>
    <mergeCell ref="B143:J143"/>
    <mergeCell ref="B144:J144"/>
    <mergeCell ref="B146:C146"/>
    <mergeCell ref="F146:G146"/>
    <mergeCell ref="I146:J146"/>
    <mergeCell ref="B147:C147"/>
    <mergeCell ref="I147:J147"/>
    <mergeCell ref="F147:G147"/>
    <mergeCell ref="B148:H148"/>
    <mergeCell ref="I148:J148"/>
    <mergeCell ref="B149:H149"/>
    <mergeCell ref="I149:J149"/>
    <mergeCell ref="B150:H150"/>
    <mergeCell ref="I150:J150"/>
    <mergeCell ref="B157:H157"/>
    <mergeCell ref="B158:H158"/>
    <mergeCell ref="I158:J158"/>
    <mergeCell ref="B152:J152"/>
    <mergeCell ref="B154:J154"/>
    <mergeCell ref="B155:H155"/>
    <mergeCell ref="I155:J155"/>
    <mergeCell ref="B156:H156"/>
    <mergeCell ref="I156:J156"/>
    <mergeCell ref="I157:J157"/>
    <mergeCell ref="I111:J111"/>
    <mergeCell ref="B112:J112"/>
    <mergeCell ref="B113:J113"/>
    <mergeCell ref="C114:H114"/>
    <mergeCell ref="I114:J114"/>
    <mergeCell ref="I115:J115"/>
    <mergeCell ref="C115:H115"/>
    <mergeCell ref="C116:H116"/>
    <mergeCell ref="I116:J116"/>
    <mergeCell ref="C117:H117"/>
    <mergeCell ref="I117:J117"/>
    <mergeCell ref="C118:H118"/>
    <mergeCell ref="I118:J118"/>
    <mergeCell ref="B119:H119"/>
    <mergeCell ref="I119:J119"/>
    <mergeCell ref="B120:J120"/>
    <mergeCell ref="B121:J121"/>
    <mergeCell ref="C122:H122"/>
    <mergeCell ref="B131:J131"/>
    <mergeCell ref="B132:J132"/>
    <mergeCell ref="B133:J133"/>
    <mergeCell ref="B134:H134"/>
    <mergeCell ref="I134:J134"/>
    <mergeCell ref="C135:H135"/>
    <mergeCell ref="I135:J135"/>
    <mergeCell ref="C123:H123"/>
    <mergeCell ref="C124:H124"/>
    <mergeCell ref="C125:H125"/>
    <mergeCell ref="B126:C126"/>
    <mergeCell ref="D126:D127"/>
    <mergeCell ref="B127:C127"/>
    <mergeCell ref="B128:C128"/>
    <mergeCell ref="B129:C129"/>
    <mergeCell ref="B130:H130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8"/>
  <sheetViews>
    <sheetView workbookViewId="0">
      <selection activeCell="G5" sqref="G5"/>
    </sheetView>
  </sheetViews>
  <sheetFormatPr defaultColWidth="14.42578125" defaultRowHeight="15" customHeight="1" x14ac:dyDescent="0.25"/>
  <cols>
    <col min="1" max="2" width="8.7109375" customWidth="1"/>
    <col min="3" max="3" width="35.28515625" customWidth="1"/>
    <col min="4" max="4" width="19" customWidth="1"/>
    <col min="5" max="5" width="13.7109375" customWidth="1"/>
    <col min="6" max="6" width="11.42578125" customWidth="1"/>
    <col min="7" max="7" width="21.5703125" customWidth="1"/>
    <col min="8" max="8" width="20.140625" customWidth="1"/>
    <col min="9" max="26" width="8.7109375" customWidth="1"/>
  </cols>
  <sheetData>
    <row r="1" spans="2:11" x14ac:dyDescent="0.25">
      <c r="B1" s="217" t="s">
        <v>242</v>
      </c>
      <c r="C1" s="218"/>
      <c r="D1" s="218"/>
      <c r="E1" s="218"/>
      <c r="F1" s="218"/>
      <c r="G1" s="218"/>
      <c r="H1" s="218"/>
      <c r="I1" s="218"/>
      <c r="J1" s="218"/>
      <c r="K1" s="219"/>
    </row>
    <row r="2" spans="2:11" x14ac:dyDescent="0.25">
      <c r="B2" s="105" t="s">
        <v>239</v>
      </c>
      <c r="C2" s="105" t="s">
        <v>243</v>
      </c>
      <c r="D2" s="105" t="s">
        <v>244</v>
      </c>
      <c r="E2" s="105" t="s">
        <v>241</v>
      </c>
      <c r="F2" s="105" t="s">
        <v>240</v>
      </c>
      <c r="G2" s="105" t="s">
        <v>245</v>
      </c>
      <c r="H2" s="105" t="s">
        <v>246</v>
      </c>
      <c r="I2" s="159" t="s">
        <v>247</v>
      </c>
      <c r="J2" s="126"/>
      <c r="K2" s="127"/>
    </row>
    <row r="3" spans="2:11" x14ac:dyDescent="0.25">
      <c r="B3" s="188">
        <v>1</v>
      </c>
      <c r="C3" s="107" t="str">
        <f>'Posto de Trabalho - Mossoró'!D17</f>
        <v>INTERPRETE DE LIBRAS - MOSSORÓ</v>
      </c>
      <c r="D3" s="106" t="str">
        <f>'Posto de Trabalho - Mossoró'!I15</f>
        <v>Posto de Serviço</v>
      </c>
      <c r="E3" s="108">
        <f>'Posto de Trabalho - Mossoró'!F147</f>
        <v>0</v>
      </c>
      <c r="F3" s="106">
        <f>'Posto de Trabalho - Mossoró'!I16</f>
        <v>6</v>
      </c>
      <c r="G3" s="108">
        <f t="shared" ref="G3:G4" si="0">E3*F3</f>
        <v>0</v>
      </c>
      <c r="H3" s="108">
        <f t="shared" ref="H3:H4" si="1">G3*12</f>
        <v>0</v>
      </c>
      <c r="I3" s="221">
        <f t="shared" ref="I3:I4" si="2">G3*30</f>
        <v>0</v>
      </c>
      <c r="J3" s="126"/>
      <c r="K3" s="127"/>
    </row>
    <row r="4" spans="2:11" x14ac:dyDescent="0.25">
      <c r="B4" s="220"/>
      <c r="C4" s="107" t="str">
        <f>'Posto de Trabalho - Demais'!D17</f>
        <v>INTERPRETE DE LIBRAS - DEMAIS</v>
      </c>
      <c r="D4" s="106" t="str">
        <f>'Posto de Trabalho - Demais'!I15</f>
        <v>Posto de Serviço</v>
      </c>
      <c r="E4" s="108">
        <f>'Posto de Trabalho - Demais'!F147</f>
        <v>0</v>
      </c>
      <c r="F4" s="106">
        <f>'Posto de Trabalho - Demais'!I16</f>
        <v>7</v>
      </c>
      <c r="G4" s="108">
        <f t="shared" si="0"/>
        <v>0</v>
      </c>
      <c r="H4" s="108">
        <f t="shared" si="1"/>
        <v>0</v>
      </c>
      <c r="I4" s="221">
        <f t="shared" si="2"/>
        <v>0</v>
      </c>
      <c r="J4" s="126"/>
      <c r="K4" s="127"/>
    </row>
    <row r="5" spans="2:11" x14ac:dyDescent="0.25">
      <c r="B5" s="215" t="s">
        <v>248</v>
      </c>
      <c r="C5" s="126"/>
      <c r="D5" s="126"/>
      <c r="E5" s="126"/>
      <c r="F5" s="127"/>
      <c r="G5" s="109">
        <f>SUM(G3:G4)</f>
        <v>0</v>
      </c>
      <c r="H5" s="109">
        <f>SUM(H3:H4)</f>
        <v>0</v>
      </c>
      <c r="I5" s="216">
        <f>SUM(I3:I4)</f>
        <v>0</v>
      </c>
      <c r="J5" s="126"/>
      <c r="K5" s="127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7">
    <mergeCell ref="B5:F5"/>
    <mergeCell ref="I5:K5"/>
    <mergeCell ref="B1:K1"/>
    <mergeCell ref="B3:B4"/>
    <mergeCell ref="I2:K2"/>
    <mergeCell ref="I3:K3"/>
    <mergeCell ref="I4:K4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tabSelected="1" zoomScale="96" zoomScaleNormal="96" zoomScaleSheetLayoutView="70" workbookViewId="0">
      <selection activeCell="N6" sqref="N6"/>
    </sheetView>
  </sheetViews>
  <sheetFormatPr defaultColWidth="9.140625" defaultRowHeight="0" customHeight="1" zeroHeight="1" x14ac:dyDescent="0.25"/>
  <cols>
    <col min="1" max="1" width="5.5703125" style="255" bestFit="1" customWidth="1"/>
    <col min="2" max="2" width="45" style="256" customWidth="1"/>
    <col min="3" max="3" width="2.85546875" style="256" customWidth="1"/>
    <col min="4" max="4" width="16.140625" style="256" customWidth="1"/>
    <col min="5" max="5" width="11.42578125" style="256" customWidth="1"/>
    <col min="6" max="7" width="11.7109375" style="256" customWidth="1"/>
    <col min="8" max="8" width="13" style="256" customWidth="1"/>
    <col min="9" max="9" width="8.85546875" style="256" customWidth="1"/>
    <col min="10" max="10" width="14.7109375" style="257" customWidth="1"/>
    <col min="11" max="12" width="0.28515625" style="111" hidden="1" customWidth="1"/>
    <col min="13" max="13" width="15.28515625" style="111" customWidth="1"/>
    <col min="14" max="16384" width="9.140625" style="111"/>
  </cols>
  <sheetData>
    <row r="1" spans="1:13" s="110" customFormat="1" ht="120" customHeight="1" x14ac:dyDescent="0.25">
      <c r="A1" s="222" t="s">
        <v>249</v>
      </c>
      <c r="B1" s="223"/>
      <c r="C1" s="223"/>
      <c r="D1" s="223"/>
      <c r="E1" s="223"/>
      <c r="F1" s="223"/>
      <c r="G1" s="223"/>
      <c r="H1" s="223"/>
      <c r="I1" s="223"/>
      <c r="J1" s="224"/>
      <c r="L1" s="110" t="s">
        <v>263</v>
      </c>
    </row>
    <row r="2" spans="1:13" ht="0.75" customHeight="1" x14ac:dyDescent="0.25">
      <c r="A2" s="225" t="s">
        <v>250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3" ht="15" x14ac:dyDescent="0.25">
      <c r="A3" s="228" t="s">
        <v>251</v>
      </c>
      <c r="B3" s="229"/>
      <c r="C3" s="229"/>
      <c r="D3" s="229"/>
      <c r="E3" s="229"/>
      <c r="F3" s="229"/>
      <c r="G3" s="229"/>
      <c r="H3" s="229"/>
      <c r="I3" s="229"/>
      <c r="J3" s="230"/>
    </row>
    <row r="4" spans="1:13" s="112" customFormat="1" ht="45" customHeight="1" x14ac:dyDescent="0.25">
      <c r="A4" s="231" t="s">
        <v>252</v>
      </c>
      <c r="B4" s="232"/>
      <c r="C4" s="232"/>
      <c r="D4" s="232"/>
      <c r="E4" s="232"/>
      <c r="F4" s="232"/>
      <c r="G4" s="232"/>
      <c r="H4" s="232"/>
      <c r="I4" s="232"/>
      <c r="J4" s="233"/>
    </row>
    <row r="5" spans="1:13" s="112" customFormat="1" ht="59.25" customHeight="1" x14ac:dyDescent="0.25">
      <c r="A5" s="231" t="s">
        <v>264</v>
      </c>
      <c r="B5" s="232"/>
      <c r="C5" s="232"/>
      <c r="D5" s="232"/>
      <c r="E5" s="232"/>
      <c r="F5" s="232"/>
      <c r="G5" s="232"/>
      <c r="H5" s="232"/>
      <c r="I5" s="232"/>
      <c r="J5" s="233"/>
    </row>
    <row r="6" spans="1:13" s="113" customFormat="1" ht="60" customHeight="1" x14ac:dyDescent="0.25">
      <c r="A6" s="234" t="s">
        <v>239</v>
      </c>
      <c r="B6" s="229" t="s">
        <v>253</v>
      </c>
      <c r="C6" s="229"/>
      <c r="D6" s="235" t="s">
        <v>244</v>
      </c>
      <c r="E6" s="235" t="s">
        <v>254</v>
      </c>
      <c r="F6" s="236" t="s">
        <v>265</v>
      </c>
      <c r="G6" s="237"/>
      <c r="H6" s="238" t="s">
        <v>255</v>
      </c>
      <c r="I6" s="238"/>
      <c r="J6" s="239"/>
    </row>
    <row r="7" spans="1:13" s="113" customFormat="1" ht="42" customHeight="1" x14ac:dyDescent="0.25">
      <c r="A7" s="240">
        <v>1</v>
      </c>
      <c r="B7" s="241" t="s">
        <v>256</v>
      </c>
      <c r="C7" s="241"/>
      <c r="D7" s="242" t="s">
        <v>257</v>
      </c>
      <c r="E7" s="242">
        <v>30</v>
      </c>
      <c r="F7" s="243">
        <f>RESUMO!G5</f>
        <v>0</v>
      </c>
      <c r="G7" s="244"/>
      <c r="H7" s="245">
        <f>E7*F7</f>
        <v>0</v>
      </c>
      <c r="I7" s="246"/>
      <c r="J7" s="247"/>
    </row>
    <row r="8" spans="1:13" s="113" customFormat="1" ht="83.25" customHeight="1" x14ac:dyDescent="0.25">
      <c r="A8" s="248"/>
      <c r="B8" s="241"/>
      <c r="C8" s="241"/>
      <c r="D8" s="249"/>
      <c r="E8" s="249"/>
      <c r="F8" s="250"/>
      <c r="G8" s="251"/>
      <c r="H8" s="252"/>
      <c r="I8" s="253"/>
      <c r="J8" s="254"/>
      <c r="M8" s="114"/>
    </row>
    <row r="9" spans="1:13" ht="1.1499999999999999" customHeight="1" x14ac:dyDescent="0.25"/>
    <row r="10" spans="1:13" ht="0" hidden="1" customHeight="1" x14ac:dyDescent="0.25"/>
    <row r="11" spans="1:13" ht="0" hidden="1" customHeight="1" x14ac:dyDescent="0.25"/>
    <row r="12" spans="1:13" ht="0" hidden="1" customHeight="1" x14ac:dyDescent="0.25"/>
    <row r="13" spans="1:13" ht="0" hidden="1" customHeight="1" x14ac:dyDescent="0.25"/>
    <row r="14" spans="1:13" ht="15" hidden="1" x14ac:dyDescent="0.25">
      <c r="J14" s="258">
        <v>3515880</v>
      </c>
    </row>
    <row r="15" spans="1:13" ht="15" x14ac:dyDescent="0.25"/>
    <row r="16" spans="1:13" ht="15" hidden="1" x14ac:dyDescent="0.25">
      <c r="J16" s="259"/>
    </row>
    <row r="17" spans="1:10" s="115" customFormat="1" ht="37.5" customHeight="1" x14ac:dyDescent="0.25">
      <c r="A17" s="260" t="s">
        <v>258</v>
      </c>
      <c r="B17" s="261"/>
      <c r="C17" s="261"/>
      <c r="D17" s="261"/>
      <c r="E17" s="261"/>
      <c r="F17" s="261"/>
      <c r="G17" s="261"/>
      <c r="H17" s="261"/>
      <c r="I17" s="261"/>
      <c r="J17" s="262"/>
    </row>
    <row r="18" spans="1:10" s="115" customFormat="1" ht="34.5" customHeight="1" x14ac:dyDescent="0.25">
      <c r="A18" s="260" t="s">
        <v>259</v>
      </c>
      <c r="B18" s="261"/>
      <c r="C18" s="261"/>
      <c r="D18" s="261"/>
      <c r="E18" s="261"/>
      <c r="F18" s="261"/>
      <c r="G18" s="261"/>
      <c r="H18" s="261"/>
      <c r="I18" s="261"/>
      <c r="J18" s="262"/>
    </row>
    <row r="19" spans="1:10" ht="15" x14ac:dyDescent="0.25">
      <c r="J19" s="259"/>
    </row>
    <row r="20" spans="1:10" ht="38.25" customHeight="1" x14ac:dyDescent="0.25">
      <c r="A20" s="260" t="s">
        <v>260</v>
      </c>
      <c r="B20" s="261"/>
      <c r="C20" s="261"/>
      <c r="D20" s="261"/>
      <c r="E20" s="261"/>
      <c r="F20" s="261"/>
      <c r="G20" s="261"/>
      <c r="H20" s="261"/>
      <c r="I20" s="261"/>
      <c r="J20" s="262"/>
    </row>
    <row r="21" spans="1:10" ht="58.5" customHeight="1" x14ac:dyDescent="0.25">
      <c r="A21" s="263" t="s">
        <v>261</v>
      </c>
      <c r="B21" s="264"/>
      <c r="C21" s="264"/>
      <c r="D21" s="264"/>
      <c r="E21" s="264"/>
      <c r="F21" s="264"/>
      <c r="G21" s="264"/>
      <c r="H21" s="264"/>
      <c r="I21" s="264"/>
      <c r="J21" s="265"/>
    </row>
    <row r="22" spans="1:10" ht="58.5" customHeight="1" x14ac:dyDescent="0.25">
      <c r="A22" s="263" t="s">
        <v>262</v>
      </c>
      <c r="B22" s="264"/>
      <c r="C22" s="264"/>
      <c r="D22" s="264"/>
      <c r="E22" s="264"/>
      <c r="F22" s="264"/>
      <c r="G22" s="264"/>
      <c r="H22" s="264"/>
      <c r="I22" s="264"/>
      <c r="J22" s="265"/>
    </row>
    <row r="23" spans="1:10" ht="15.75" customHeight="1" x14ac:dyDescent="0.25">
      <c r="A23" s="263"/>
      <c r="B23" s="264"/>
      <c r="C23" s="264"/>
      <c r="D23" s="264"/>
      <c r="E23" s="264"/>
      <c r="F23" s="264"/>
      <c r="G23" s="264"/>
      <c r="H23" s="264"/>
      <c r="I23" s="264"/>
      <c r="J23" s="265"/>
    </row>
    <row r="24" spans="1:10" ht="15.75" hidden="1" customHeight="1" thickBot="1" x14ac:dyDescent="0.3">
      <c r="A24" s="263"/>
      <c r="B24" s="264"/>
      <c r="C24" s="264"/>
      <c r="D24" s="264"/>
      <c r="E24" s="264"/>
      <c r="F24" s="264"/>
      <c r="G24" s="264"/>
      <c r="H24" s="264"/>
      <c r="I24" s="264"/>
      <c r="J24" s="265"/>
    </row>
    <row r="25" spans="1:10" ht="15.75" thickBot="1" x14ac:dyDescent="0.3">
      <c r="A25" s="266"/>
      <c r="B25" s="267"/>
      <c r="C25" s="267"/>
      <c r="D25" s="267"/>
      <c r="E25" s="267"/>
      <c r="F25" s="267"/>
      <c r="G25" s="267"/>
      <c r="H25" s="267"/>
      <c r="I25" s="267"/>
      <c r="J25" s="268"/>
    </row>
    <row r="26" spans="1:10" ht="0" hidden="1" customHeight="1" x14ac:dyDescent="0.25"/>
    <row r="27" spans="1:10" ht="0" hidden="1" customHeight="1" x14ac:dyDescent="0.25"/>
    <row r="28" spans="1:10" ht="0" hidden="1" customHeight="1" x14ac:dyDescent="0.25"/>
  </sheetData>
  <mergeCells count="20">
    <mergeCell ref="B6:C6"/>
    <mergeCell ref="F6:G6"/>
    <mergeCell ref="H6:J6"/>
    <mergeCell ref="A1:J1"/>
    <mergeCell ref="A2:J2"/>
    <mergeCell ref="A3:J3"/>
    <mergeCell ref="A4:J4"/>
    <mergeCell ref="A5:J5"/>
    <mergeCell ref="A23:J25"/>
    <mergeCell ref="A7:A8"/>
    <mergeCell ref="B7:C8"/>
    <mergeCell ref="D7:D8"/>
    <mergeCell ref="E7:E8"/>
    <mergeCell ref="F7:G8"/>
    <mergeCell ref="H7:J8"/>
    <mergeCell ref="A17:J17"/>
    <mergeCell ref="A18:J18"/>
    <mergeCell ref="A20:J20"/>
    <mergeCell ref="A21:J21"/>
    <mergeCell ref="A22:J22"/>
  </mergeCells>
  <pageMargins left="0.39370078740157483" right="0.39370078740157483" top="0.78740157480314965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Posto de Trabalho - Mossoró</vt:lpstr>
      <vt:lpstr>Posto de Trabalho - Demais</vt:lpstr>
      <vt:lpstr>RESUMO</vt:lpstr>
      <vt:lpstr>PROPOSTA DE PREÇOS</vt:lpstr>
      <vt:lpstr>'PROPOSTA DE PREÇOS'!Area_de_impressao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UFERSA</cp:lastModifiedBy>
  <dcterms:created xsi:type="dcterms:W3CDTF">2016-06-22T19:00:36Z</dcterms:created>
  <dcterms:modified xsi:type="dcterms:W3CDTF">2022-10-07T18:37:06Z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UFSC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