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Ronaldo\Vila feminina_lab\Orçamento com data atualizada\"/>
    </mc:Choice>
  </mc:AlternateContent>
  <xr:revisionPtr revIDLastSave="0" documentId="13_ncr:1_{D5113341-FFF5-4701-A73B-E6CE06DAFD5F}" xr6:coauthVersionLast="45" xr6:coauthVersionMax="45" xr10:uidLastSave="{00000000-0000-0000-0000-000000000000}"/>
  <bookViews>
    <workbookView xWindow="-120" yWindow="-120" windowWidth="20730" windowHeight="11160" xr2:uid="{00000000-000D-0000-FFFF-FFFF00000000}"/>
  </bookViews>
  <sheets>
    <sheet name="Orçamento Sintético" sheetId="1" r:id="rId1"/>
    <sheet name="Cronograma" sheetId="2" r:id="rId2"/>
  </sheets>
  <externalReferences>
    <externalReference r:id="rId3"/>
  </externalReferences>
  <definedNames>
    <definedName name="_xlnm.Print_Titles" localSheetId="0">'[1]repeated header'!$4:$4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6" i="2" l="1"/>
  <c r="G34" i="2"/>
  <c r="D32" i="2"/>
  <c r="D34" i="2" s="1"/>
  <c r="D33" i="2" s="1"/>
  <c r="C37" i="2"/>
  <c r="F32" i="2"/>
  <c r="F34" i="2" s="1"/>
  <c r="G32" i="2"/>
  <c r="H32" i="2"/>
  <c r="H34" i="2" s="1"/>
  <c r="I32" i="2"/>
  <c r="I26" i="2"/>
  <c r="G24" i="2"/>
  <c r="H16" i="2"/>
  <c r="H10" i="2"/>
  <c r="E6" i="2"/>
  <c r="C31" i="2"/>
  <c r="C29" i="2"/>
  <c r="G30" i="2" s="1"/>
  <c r="C27" i="2"/>
  <c r="F28" i="2" s="1"/>
  <c r="C25" i="2"/>
  <c r="F26" i="2" s="1"/>
  <c r="C23" i="2"/>
  <c r="F24" i="2" s="1"/>
  <c r="C21" i="2"/>
  <c r="I22" i="2" s="1"/>
  <c r="C19" i="2"/>
  <c r="E20" i="2" s="1"/>
  <c r="C17" i="2"/>
  <c r="I18" i="2" s="1"/>
  <c r="C15" i="2"/>
  <c r="I16" i="2" s="1"/>
  <c r="C13" i="2"/>
  <c r="G14" i="2" s="1"/>
  <c r="C11" i="2"/>
  <c r="G12" i="2" s="1"/>
  <c r="C9" i="2"/>
  <c r="F10" i="2" s="1"/>
  <c r="C7" i="2"/>
  <c r="E8" i="2" s="1"/>
  <c r="C5" i="2"/>
  <c r="D6" i="2" s="1"/>
  <c r="I34" i="2" l="1"/>
  <c r="I33" i="2" s="1"/>
  <c r="D36" i="2"/>
  <c r="D35" i="2" s="1"/>
  <c r="G20" i="2"/>
  <c r="H12" i="2"/>
  <c r="F20" i="2"/>
  <c r="I30" i="2"/>
  <c r="D8" i="2"/>
  <c r="G33" i="2"/>
  <c r="H33" i="2"/>
  <c r="F33" i="2" l="1"/>
  <c r="E32" i="2" l="1"/>
  <c r="E34" i="2" s="1"/>
  <c r="E36" i="2" l="1"/>
  <c r="E33" i="2" l="1"/>
  <c r="F36" i="2"/>
  <c r="E35" i="2"/>
  <c r="F35" i="2" l="1"/>
  <c r="G36" i="2"/>
  <c r="H36" i="2" l="1"/>
  <c r="G35" i="2"/>
  <c r="H35" i="2" l="1"/>
  <c r="I35" i="2"/>
</calcChain>
</file>

<file path=xl/sharedStrings.xml><?xml version="1.0" encoding="utf-8"?>
<sst xmlns="http://schemas.openxmlformats.org/spreadsheetml/2006/main" count="771" uniqueCount="466">
  <si>
    <t>Obra</t>
  </si>
  <si>
    <t>Bancos</t>
  </si>
  <si>
    <t>B.D.I.</t>
  </si>
  <si>
    <t>Encargos Sociais</t>
  </si>
  <si>
    <t>Orçamento da reforma da vila feminina</t>
  </si>
  <si>
    <t xml:space="preserve">SINAPI - 04/2021 - Rio Grande do Norte
ORSE - 03/2021 - Sergipe
SEINFRA - 027 - Ceará
CAERN - 11/2020 - Rio Grande do Norte
</t>
  </si>
  <si>
    <t xml:space="preserve"> 23,05%</t>
  </si>
  <si>
    <t>Não Desonerado: embutido nos preços unitário dos insumos de mão de obra, de acordo com as bases.</t>
  </si>
  <si>
    <t>Orçamento Sintética</t>
  </si>
  <si>
    <t>Item</t>
  </si>
  <si>
    <t>Código</t>
  </si>
  <si>
    <t>Banco</t>
  </si>
  <si>
    <t>Descrição</t>
  </si>
  <si>
    <t>Und</t>
  </si>
  <si>
    <t>Quant.</t>
  </si>
  <si>
    <t>Valor Unit</t>
  </si>
  <si>
    <t>Valor Unit com BDI</t>
  </si>
  <si>
    <t>Total</t>
  </si>
  <si>
    <t>Peso (%)</t>
  </si>
  <si>
    <t xml:space="preserve"> 1 </t>
  </si>
  <si>
    <t>SERVIÇOS PRELIMINARES E DEMOLIÇÕES</t>
  </si>
  <si>
    <t xml:space="preserve"> 1.1 </t>
  </si>
  <si>
    <t xml:space="preserve"> 74209/001 </t>
  </si>
  <si>
    <t>SINAPI</t>
  </si>
  <si>
    <t>PLACA DE OBRA EM CHAPA DE ACO GALVANIZADO</t>
  </si>
  <si>
    <t>m²</t>
  </si>
  <si>
    <t xml:space="preserve"> 1.2 </t>
  </si>
  <si>
    <t xml:space="preserve"> 00000003 </t>
  </si>
  <si>
    <t>Próprio</t>
  </si>
  <si>
    <t>REGULARIZAÇÃO DA OBRA</t>
  </si>
  <si>
    <t>UND</t>
  </si>
  <si>
    <t xml:space="preserve"> 1.3 </t>
  </si>
  <si>
    <t xml:space="preserve"> 97622 </t>
  </si>
  <si>
    <t>DEMOLIÇÃO DE ALVENARIA DE BLOCO FURADO, DE FORMA MANUAL, SEM REAPROVEITAMENTO. AF_12/2017</t>
  </si>
  <si>
    <t>m³</t>
  </si>
  <si>
    <t xml:space="preserve"> 1.4 </t>
  </si>
  <si>
    <t xml:space="preserve"> 97644 </t>
  </si>
  <si>
    <t>REMOÇÃO DE PORTAS, DE FORMA MANUAL, SEM REAPROVEITAMENTO. AF_12/2017</t>
  </si>
  <si>
    <t xml:space="preserve"> 1.5 </t>
  </si>
  <si>
    <t xml:space="preserve"> 97645 </t>
  </si>
  <si>
    <t>REMOÇÃO DE JANELAS, DE FORMA MANUAL, SEM REAPROVEITAMENTO. AF_12/2017</t>
  </si>
  <si>
    <t xml:space="preserve"> 1.6 </t>
  </si>
  <si>
    <t xml:space="preserve"> 8038 </t>
  </si>
  <si>
    <t>ORSE</t>
  </si>
  <si>
    <t>Demolição de alvenaria de elementos vazados (cobogó), sem reaproveitamento</t>
  </si>
  <si>
    <t xml:space="preserve"> 1.7 </t>
  </si>
  <si>
    <t xml:space="preserve"> 97634 </t>
  </si>
  <si>
    <t>DEMOLIÇÃO DE REVESTIMENTO CERÂMICO, DE FORMA MECANIZADA COM MARTELETE, SEM REAPROVEITAMENTO. AF_12/2017</t>
  </si>
  <si>
    <t xml:space="preserve"> 1.8 </t>
  </si>
  <si>
    <t xml:space="preserve"> 97632 </t>
  </si>
  <si>
    <t>DEMOLIÇÃO DE RODAPÉ CERÂMICO, DE FORMA MANUAL, SEM REAPROVEITAMENTO. AF_12/2017</t>
  </si>
  <si>
    <t>M</t>
  </si>
  <si>
    <t xml:space="preserve"> 1.9 </t>
  </si>
  <si>
    <t xml:space="preserve"> 97663 </t>
  </si>
  <si>
    <t>REMOÇÃO DE LOUÇAS, DE FORMA MANUAL, SEM REAPROVEITAMENTO. AF_12/2017</t>
  </si>
  <si>
    <t>UN</t>
  </si>
  <si>
    <t xml:space="preserve"> 2 </t>
  </si>
  <si>
    <t>Alvenaria</t>
  </si>
  <si>
    <t xml:space="preserve"> 2.1 </t>
  </si>
  <si>
    <t xml:space="preserve"> 87519 </t>
  </si>
  <si>
    <t>ALVENARIA DE VEDAÇÃO DE BLOCOS CERÂMICOS FURADOS NA HORIZONTAL DE 9X19X19CM (ESPESSURA 9CM) DE PAREDES COM ÁREA LÍQUIDA MAIOR OU IGUAL A 6M² COM VÃOS E ARGAMASSA DE ASSENTAMENTO COM PREPARO EM BETONEIRA. AF_06/2014</t>
  </si>
  <si>
    <t xml:space="preserve"> 2.2 </t>
  </si>
  <si>
    <t xml:space="preserve"> 87511 </t>
  </si>
  <si>
    <t>ALVENARIA DE VEDAÇÃO DE BLOCOS CERÂMICOS FURADOS NA HORIZONTAL DE 9X19X19CM (ESPESSURA 9CM) DE PAREDES COM ÁREA LÍQUIDA MENOR QUE 6M² COM VÃOS E ARGAMASSA DE ASSENTAMENTO COM PREPARO EM BETONEIRA. AF_06/2014</t>
  </si>
  <si>
    <t xml:space="preserve"> 2.3 </t>
  </si>
  <si>
    <t xml:space="preserve"> 93188 </t>
  </si>
  <si>
    <t>VERGA MOLDADA IN LOCO EM CONCRETO PARA PORTAS COM ATÉ 1,5 M DE VÃO. AF_03/2016</t>
  </si>
  <si>
    <t xml:space="preserve"> 2.4 </t>
  </si>
  <si>
    <t xml:space="preserve"> 93187 </t>
  </si>
  <si>
    <t>VERGA MOLDADA IN LOCO EM CONCRETO PARA JANELAS COM MAIS DE 1,5 M DE VÃO. AF_03/2016</t>
  </si>
  <si>
    <t xml:space="preserve"> 3 </t>
  </si>
  <si>
    <t>Piso</t>
  </si>
  <si>
    <t xml:space="preserve"> 3.1 </t>
  </si>
  <si>
    <t xml:space="preserve"> C2180 </t>
  </si>
  <si>
    <t>SEINFRA</t>
  </si>
  <si>
    <t>REGULARIZAÇÃO DE BASE C/ ARGAMASSA CIMENTO E AREIA S/ PENEIRAR, TRAÇO 1:5 - ESP= 3cm</t>
  </si>
  <si>
    <t xml:space="preserve"> 3.2 </t>
  </si>
  <si>
    <t xml:space="preserve"> C2184 </t>
  </si>
  <si>
    <t>REGULARIZAÇÃO DE BASE C/ ARGAMASSA CIMENTO E AREIA S/ PENEIRAR, TRAÇO 1:5 - ESP= 3cm, C/IMPERMEABILIZANTE</t>
  </si>
  <si>
    <t xml:space="preserve"> 3.3 </t>
  </si>
  <si>
    <t xml:space="preserve"> 10326 </t>
  </si>
  <si>
    <t>REVESTIMENTO CERÂMICO PARA PISO COM PLACAS TIPO PORCELANATO DE DIMENSÕES 30X30 CM APLICADA EM AMBIENTES DE ÁREA ENTRE 5 M2 E 10M²</t>
  </si>
  <si>
    <t xml:space="preserve"> 3.4 </t>
  </si>
  <si>
    <t xml:space="preserve"> 10327 </t>
  </si>
  <si>
    <t>REVESTIMENTO CERÂMICO PARA PISO COM PLACAS TIPO PORCELANATO DE DIMENSÕES 50X50 CM APLICADA EM AMBIENTES DE ÁREA MAIOR QUE 10 M². AF_06/2014</t>
  </si>
  <si>
    <t xml:space="preserve"> 4 </t>
  </si>
  <si>
    <t>Revestimento</t>
  </si>
  <si>
    <t xml:space="preserve"> 4.1 </t>
  </si>
  <si>
    <t xml:space="preserve"> C4442 </t>
  </si>
  <si>
    <t>CERÂMICA ESMALTADA C/ ARG. PRÉ-FABRICADA 10x10cm (100cm²) - DECORATIVA - P/ PAREDE</t>
  </si>
  <si>
    <t xml:space="preserve"> 4.2 </t>
  </si>
  <si>
    <t xml:space="preserve"> C4443 </t>
  </si>
  <si>
    <t>CERÂMICA ESMALTADA RETIFICADA C/ ARG. PRÉ-FABRICADA 30x30cm (900cm²) - PEI-4 - P/ PAREDE</t>
  </si>
  <si>
    <t xml:space="preserve"> 4.3 </t>
  </si>
  <si>
    <t xml:space="preserve"> 87531 </t>
  </si>
  <si>
    <t>EMBOÇO, PARA RECEBIMENTO DE CERÂMICA, EM ARGAMASSA TRAÇO 1:2:8, PREPARO MECÂNICO COM BETONEIRA 400L, APLICADO MANUALMENTE EM FACES INTERNAS DE PAREDES, PARA AMBIENTE COM ÁREA ENTRE 5M2 E 10M2, ESPESSURA DE 20MM, COM EXECUÇÃO DE TALISCAS. AF_06/2014</t>
  </si>
  <si>
    <t xml:space="preserve"> 4.4 </t>
  </si>
  <si>
    <t xml:space="preserve"> 90406 </t>
  </si>
  <si>
    <t>MASSA ÚNICA, PARA RECEBIMENTO DE PINTURA, EM ARGAMASSA TRAÇO 1:2:8, PREPARO MECÂNICO COM BETONEIRA 400L, APLICADA MANUALMENTE EM TETO, ESPESSURA DE 20MM, COM EXECUÇÃO DE TALISCAS. AF_03/2015</t>
  </si>
  <si>
    <t xml:space="preserve"> 4.5 </t>
  </si>
  <si>
    <t xml:space="preserve"> 87894 </t>
  </si>
  <si>
    <t>CHAPISCO APLICADO EM ALVENARIA (SEM PRESENÇA DE VÃOS) E ESTRUTURAS DE CONCRETO DE FACHADA, COM COLHER DE PEDREIRO.  ARGAMASSA TRAÇO 1:3 COM PREPARO EM BETONEIRA 400L. AF_06/2014</t>
  </si>
  <si>
    <t xml:space="preserve"> 5 </t>
  </si>
  <si>
    <t>Esquadrias</t>
  </si>
  <si>
    <t xml:space="preserve"> 5.1 </t>
  </si>
  <si>
    <t xml:space="preserve"> 0001405 </t>
  </si>
  <si>
    <t>FORNECIMENTO E INSTALAÇÃO DE CONTRAMARCO EM ALUMÍNIO PARA INSTALAÇÃO DE ESQUADRIAS.</t>
  </si>
  <si>
    <t>m</t>
  </si>
  <si>
    <t xml:space="preserve"> 5.2 </t>
  </si>
  <si>
    <t xml:space="preserve"> 10328 </t>
  </si>
  <si>
    <t>ACABAMENTO DE FACES INTERNAS DE VÃOS DE EQUADRIAS OU DE PASSAGEM, EM ARGAMASSA NO TRAÇO 1:2:8 (CIMENTO, CAL E AREIA) COM ESPESSURA DE 20MM, COM LARGURA QUE VARIA ENTRE 13 E 20CM.</t>
  </si>
  <si>
    <t xml:space="preserve"> 5.3 </t>
  </si>
  <si>
    <t xml:space="preserve"> 94573 </t>
  </si>
  <si>
    <t>JANELA DE ALUMÍNIO DE CORRER COM 4 FOLHAS PARA VIDROS, COM VIDROS, BATENTE, ACABAMENTO COM ACETATO OU BRILHANTE E FERRAGENS. EXCLUSIVE ALIZAR E CONTRAMARCO. FORNECIMENTO E INSTALAÇÃO. AF_12/2019</t>
  </si>
  <si>
    <t xml:space="preserve"> 5.4 </t>
  </si>
  <si>
    <t xml:space="preserve"> 94570 </t>
  </si>
  <si>
    <t>JANELA DE ALUMÍNIO DE CORRER COM 2 FOLHAS PARA VIDROS, COM VIDROS, BATENTE, ACABAMENTO COM ACETATO OU BRILHANTE E FERRAGENS. EXCLUSIVE ALIZAR E CONTRAMARCO. FORNECIMENTO E INSTALAÇÃO. AF_12/2019</t>
  </si>
  <si>
    <t xml:space="preserve"> 5.5 </t>
  </si>
  <si>
    <t xml:space="preserve"> 94569 </t>
  </si>
  <si>
    <t>JANELA DE ALUMÍNIO TIPO MAXIM-AR, COM VIDROS, BATENTE E FERRAGENS. EXCLUSIVE ALIZAR, ACABAMENTO E CONTRAMARCO. FORNECIMENTO E INSTALAÇÃO. AF_12/2019</t>
  </si>
  <si>
    <t xml:space="preserve"> 5.6 </t>
  </si>
  <si>
    <t xml:space="preserve"> C1869 </t>
  </si>
  <si>
    <t>PEITORIL DE GRANITO L= 15 cm</t>
  </si>
  <si>
    <t xml:space="preserve"> 5.7 </t>
  </si>
  <si>
    <t xml:space="preserve"> C4517 </t>
  </si>
  <si>
    <t>PORTA EM ALUMÍNIO ANODIZADO NATURAL/FOSCO, DE ABRIR, SEM BANDEIROLA E/OU PEITORIL, SEM VIDRO - FORNECIMENTO E MONTAGEM</t>
  </si>
  <si>
    <t xml:space="preserve"> 5.8 </t>
  </si>
  <si>
    <t xml:space="preserve"> 72117 </t>
  </si>
  <si>
    <t>VIDRO LISO COMUM TRANSPARENTE, ESPESSURA 4MM</t>
  </si>
  <si>
    <t xml:space="preserve"> 5.9 </t>
  </si>
  <si>
    <t xml:space="preserve"> 90825 </t>
  </si>
  <si>
    <t>PORTA DE MADEIRA, MACIÇA (PESADA OU SUPERPESADA), 90X210CM, ESPESSURA DE 3,5CM, INCLUSO DOBRADIÇAS - FORNECIMENTO E INSTALAÇÃO. AF_12/2019</t>
  </si>
  <si>
    <t xml:space="preserve"> 5.10 </t>
  </si>
  <si>
    <t xml:space="preserve"> 00000148 </t>
  </si>
  <si>
    <t>PORTA EM MADEIRA PRÉ-FABRICADA REVESTIDA COM LAMINADO LISO COR BRANCO GELO, 1 FOLHA DE GIRO MEDINDO 0,90 X 2,10 M, COM REQUADRO DA FOLHA EM ALUMÍNIO COR NATURAL, INCLUSIVE FERRAGENS, FECHADURA TIPO ALAVANCA COM CANTOS ARREDONDADOS, CHAPA DE ALUMINIO LISO NA PARTE INFERIOR ATÉ H= 40CM, CAIXA DE PORTA E ALIZARES – FORNECIMENTO E INSTALAÇÃO</t>
  </si>
  <si>
    <t xml:space="preserve"> 5.11 </t>
  </si>
  <si>
    <t xml:space="preserve"> 90818 </t>
  </si>
  <si>
    <t>ADUELA / MARCO / BATENTE PARA PORTA DE 90X210CM, FIXAÇÃO COM ARGAMASSA, PADRÃO MÉDIO - FORNECIMENTO E INSTALAÇÃO. AF_08/2015_P</t>
  </si>
  <si>
    <t xml:space="preserve"> 6 </t>
  </si>
  <si>
    <t>Pintura</t>
  </si>
  <si>
    <t xml:space="preserve"> 6.1 </t>
  </si>
  <si>
    <t xml:space="preserve"> 88497 </t>
  </si>
  <si>
    <t>APLICAÇÃO E LIXAMENTO DE MASSA LÁTEX EM PAREDES, DUAS DEMÃOS. AF_06/2014</t>
  </si>
  <si>
    <t xml:space="preserve"> 6.2 </t>
  </si>
  <si>
    <t xml:space="preserve"> 88483 </t>
  </si>
  <si>
    <t>APLICAÇÃO DE FUNDO SELADOR LÁTEX PVA EM PAREDES, UMA DEMÃO. AF_06/2014</t>
  </si>
  <si>
    <t xml:space="preserve"> 6.3 </t>
  </si>
  <si>
    <t xml:space="preserve"> 88487 </t>
  </si>
  <si>
    <t>APLICAÇÃO MANUAL DE PINTURA COM TINTA LÁTEX PVA EM PAREDES, DUAS DEMÃOS. AF_06/2014</t>
  </si>
  <si>
    <t xml:space="preserve"> 6.4 </t>
  </si>
  <si>
    <t xml:space="preserve"> 88415 </t>
  </si>
  <si>
    <t>APLICAÇÃO MANUAL DE FUNDO SELADOR ACRÍLICO EM PAREDES EXTERNAS DE CASAS. AF_06/2014</t>
  </si>
  <si>
    <t xml:space="preserve"> 6.5 </t>
  </si>
  <si>
    <t xml:space="preserve"> 88423 </t>
  </si>
  <si>
    <t>APLICAÇÃO MANUAL DE PINTURA COM TINTA TEXTURIZADA ACRÍLICA EM PAREDES EXTERNAS DE CASAS, UMA COR. AF_06/2014</t>
  </si>
  <si>
    <t xml:space="preserve"> 6.6 </t>
  </si>
  <si>
    <t xml:space="preserve"> 0001017 </t>
  </si>
  <si>
    <t>PINTURA ESMALTE BRILHANTE PARA MADEIRA, DUAS DEMAOS</t>
  </si>
  <si>
    <t xml:space="preserve"> 7 </t>
  </si>
  <si>
    <t>Forro e Divisórias</t>
  </si>
  <si>
    <t xml:space="preserve"> 7.1 </t>
  </si>
  <si>
    <t xml:space="preserve"> C4294 </t>
  </si>
  <si>
    <t>FORRO DE GESSO ACARTONADO ESTRUTURADO - FORNECIMENTO E MONTAGEM</t>
  </si>
  <si>
    <t xml:space="preserve"> 7.2 </t>
  </si>
  <si>
    <t xml:space="preserve"> C4790 </t>
  </si>
  <si>
    <t>FORRO BOREAL MODULADO ESTRUTURADO (25X625X1250MM), COM PERFIL T LEVE EM AÇO BRANCO E TRATAMENTO TERMO-ACÚSTICO EM LÃ DE VIDRO, FECHAMENTO EM PELÍCULA DE PVC PERFURADO OU EQUIVALENTE - FORNECIMENTO E INSTALAÇÃO</t>
  </si>
  <si>
    <t xml:space="preserve"> 7.3 </t>
  </si>
  <si>
    <t xml:space="preserve"> C4494 </t>
  </si>
  <si>
    <t>DIVISÓRIA PAINEL PVC, MONTANTE/RODAPÉ SIMPLES, PERFIL EM ALUMÍNIO - FORNECIMENTO E MONTAGEM</t>
  </si>
  <si>
    <t xml:space="preserve"> 7.4 </t>
  </si>
  <si>
    <t xml:space="preserve"> C4491 </t>
  </si>
  <si>
    <t>VÃO DE PORTA - PORTA COMPLETA (2,20m x 0,9m) C/ FECHADURA TIPO CILINDRO, P/ DIVISÓRIAS EM GERAL (COM REQUADRO EM ALUMÍNIO) - FORNECIMENTO E MONTAGEM</t>
  </si>
  <si>
    <t xml:space="preserve"> 8 </t>
  </si>
  <si>
    <t>Cobertura</t>
  </si>
  <si>
    <t xml:space="preserve"> 8.1 </t>
  </si>
  <si>
    <t>TELHADO</t>
  </si>
  <si>
    <t xml:space="preserve"> 8.1.1 </t>
  </si>
  <si>
    <t xml:space="preserve"> 0001279 </t>
  </si>
  <si>
    <t>REVISÃO DE TELHADO COM TELHA CERÂMICA CAPA-CANAL, TIPO COLONIAL, COM ATÉ 2 ÁGUAS, COM SUBSTITUIÇÃO DE ATÉ 10% DAS TELHAS, INCLUSO TRANSPORTE VERTICAL.</t>
  </si>
  <si>
    <t xml:space="preserve"> 8.1.2 </t>
  </si>
  <si>
    <t xml:space="preserve"> C3448 </t>
  </si>
  <si>
    <t>BEIRAL DE MADEIRA (1X10)cm</t>
  </si>
  <si>
    <t xml:space="preserve"> 8.2 </t>
  </si>
  <si>
    <t>Estrutura</t>
  </si>
  <si>
    <t xml:space="preserve"> 8.2.1 </t>
  </si>
  <si>
    <t xml:space="preserve"> 93358 </t>
  </si>
  <si>
    <t>ESCAVAÇÃO MANUAL DE VALA COM PROFUNDIDADE MENOR OU IGUAL A 1,30 M. AF_03/2016</t>
  </si>
  <si>
    <t xml:space="preserve"> 8.2.2 </t>
  </si>
  <si>
    <t xml:space="preserve"> 92775 </t>
  </si>
  <si>
    <t>ARMAÇÃO DE PILAR OU VIGA DE UMA ESTRUTURA CONVENCIONAL DE CONCRETO ARMADO EM UMA EDIFICAÇÃO TÉRREA OU SOBRADO UTILIZANDO AÇO CA-60 DE 5,0 MM - MONTAGEM. AF_12/2015</t>
  </si>
  <si>
    <t>KG</t>
  </si>
  <si>
    <t xml:space="preserve"> 8.2.3 </t>
  </si>
  <si>
    <t xml:space="preserve"> 92777 </t>
  </si>
  <si>
    <t>ARMAÇÃO DE PILAR OU VIGA DE UMA ESTRUTURA CONVENCIONAL DE CONCRETO ARMADO EM UMA EDIFICAÇÃO TÉRREA OU SOBRADO UTILIZANDO AÇO CA-50 DE 8,0 MM - MONTAGEM. AF_12/2015</t>
  </si>
  <si>
    <t xml:space="preserve"> 8.2.4 </t>
  </si>
  <si>
    <t xml:space="preserve"> 92778 </t>
  </si>
  <si>
    <t>ARMAÇÃO DE PILAR OU VIGA DE UMA ESTRUTURA CONVENCIONAL DE CONCRETO ARMADO EM UMA EDIFICAÇÃO TÉRREA OU SOBRADO UTILIZANDO AÇO CA-50 DE 10,0 MM - MONTAGEM. AF_12/2015</t>
  </si>
  <si>
    <t xml:space="preserve"> 8.2.5 </t>
  </si>
  <si>
    <t xml:space="preserve"> 92785 </t>
  </si>
  <si>
    <t>ARMAÇÃO DE LAJE DE UMA ESTRUTURA CONVENCIONAL DE CONCRETO ARMADO EM UMA EDIFICAÇÃO TÉRREA OU SOBRADO UTILIZANDO AÇO CA-50 DE 6,3 MM - MONTAGEM. AF_12/2015</t>
  </si>
  <si>
    <t xml:space="preserve"> 8.2.6 </t>
  </si>
  <si>
    <t xml:space="preserve"> 92509 </t>
  </si>
  <si>
    <t>MONTAGEM E DESMONTAGEM DE FÔRMA DE LAJE MACIÇA COM ÁREA MÉDIA MENOR OU IGUAL A 20 M², PÉ-DIREITO SIMPLES, EM CHAPA DE MADEIRA COMPENSADA RESINADA, 2 UTILIZAÇÕES. AF_12/2015</t>
  </si>
  <si>
    <t xml:space="preserve"> 8.2.7 </t>
  </si>
  <si>
    <t xml:space="preserve"> 94965 </t>
  </si>
  <si>
    <t>CONCRETO FCK = 25MPA, TRAÇO 1:2,3:2,7 (CIMENTO/ AREIA MÉDIA/ BRITA 1)  - PREPARO MECÂNICO COM BETONEIRA 400 L. AF_07/2016</t>
  </si>
  <si>
    <t xml:space="preserve"> 8.2.8 </t>
  </si>
  <si>
    <t xml:space="preserve"> 92873 </t>
  </si>
  <si>
    <t>LANÇAMENTO COM USO DE BALDES, ADENSAMENTO E ACABAMENTO DE CONCRETO EM ESTRUTURAS. AF_12/2015</t>
  </si>
  <si>
    <t xml:space="preserve"> 8.3 </t>
  </si>
  <si>
    <t>Alvenaria e revestimento platibanda</t>
  </si>
  <si>
    <t xml:space="preserve"> 8.3.1 </t>
  </si>
  <si>
    <t xml:space="preserve"> 87495 </t>
  </si>
  <si>
    <t>ALVENARIA DE VEDAÇÃO DE BLOCOS CERÂMICOS FURADOS NA HORIZONTAL DE 9X19X19CM (ESPESSURA 9CM) DE PAREDES COM ÁREA LÍQUIDA MENOR QUE 6M² SEM VÃOS E ARGAMASSA DE ASSENTAMENTO COM PREPARO EM BETONEIRA. AF_06/2014</t>
  </si>
  <si>
    <t xml:space="preserve"> 8.3.2 </t>
  </si>
  <si>
    <t xml:space="preserve"> 8.3.3 </t>
  </si>
  <si>
    <t xml:space="preserve"> 8.3.4 </t>
  </si>
  <si>
    <t xml:space="preserve"> 8.3.5 </t>
  </si>
  <si>
    <t xml:space="preserve"> 8.5 </t>
  </si>
  <si>
    <t>Piso e impermeabilização</t>
  </si>
  <si>
    <t xml:space="preserve"> 8.5.1 </t>
  </si>
  <si>
    <t xml:space="preserve"> 8.5.2 </t>
  </si>
  <si>
    <t xml:space="preserve"> 98546 </t>
  </si>
  <si>
    <t>IMPERMEABILIZAÇÃO DE SUPERFÍCIE COM MANTA ASFÁLTICA, UMA CAMADA, INCLUSIVE APLICAÇÃO DE PRIMER ASFÁLTICO, E=3MM. AF_06/2018</t>
  </si>
  <si>
    <t xml:space="preserve"> 9 </t>
  </si>
  <si>
    <t>Rampa</t>
  </si>
  <si>
    <t xml:space="preserve"> 9.1 </t>
  </si>
  <si>
    <t xml:space="preserve"> 9.2 </t>
  </si>
  <si>
    <t xml:space="preserve"> 79483 </t>
  </si>
  <si>
    <t>APILOAMENTO COM MACO DE 30KG</t>
  </si>
  <si>
    <t xml:space="preserve"> 9.3 </t>
  </si>
  <si>
    <t xml:space="preserve"> 96995 </t>
  </si>
  <si>
    <t>REATERRO MANUAL APILOADO COM SOQUETE. AF_10/2017</t>
  </si>
  <si>
    <t xml:space="preserve"> 9.5 </t>
  </si>
  <si>
    <t xml:space="preserve"> 94974 </t>
  </si>
  <si>
    <t>CONCRETO MAGRO PARA LASTRO, TRAÇO 1:4,5:4,5 (CIMENTO/ AREIA MÉDIA/ BRITA 1)  - PREPARO MANUAL. AF_07/2016</t>
  </si>
  <si>
    <t xml:space="preserve"> 9.6 </t>
  </si>
  <si>
    <t xml:space="preserve"> 73935/002 </t>
  </si>
  <si>
    <t>ALVENARIA EM TIJOLO CERAMICO FURADO 9X19X19CM, 1 VEZ (ESPESSURA 19 CM), ASSENTADO EM ARGAMASSA TRACO 1:4 (CIMENTO E AREIA MEDIA NAO PENEIRADA), PREPARO MANUAL, JUNTA1 CM</t>
  </si>
  <si>
    <t xml:space="preserve"> 9.7 </t>
  </si>
  <si>
    <t xml:space="preserve"> 94342 </t>
  </si>
  <si>
    <t>ATERRO MANUAL DE VALAS COM AREIA PARA ATERRO E COMPACTAÇÃO MECANIZADA. AF_05/2016</t>
  </si>
  <si>
    <t xml:space="preserve"> 9.8 </t>
  </si>
  <si>
    <t xml:space="preserve"> 95875 </t>
  </si>
  <si>
    <t>TRANSPORTE COM CAMINHÃO BASCULANTE DE 10 M3, EM VIA URBANA PAVIMENTADA, DMT ATÉ 30 KM (UNIDADE: M3XKM). AF_12/2016</t>
  </si>
  <si>
    <t>M3XKM</t>
  </si>
  <si>
    <t xml:space="preserve"> 9.9 </t>
  </si>
  <si>
    <t xml:space="preserve"> 92396 </t>
  </si>
  <si>
    <t>EXECUÇÃO DE PASSEIO EM PISO INTERTRAVADO, COM BLOCO RETANGULAR COR NATURAL DE 20 X 10 CM, ESPESSURA 6 CM. AF_12/2015</t>
  </si>
  <si>
    <t xml:space="preserve"> 10 </t>
  </si>
  <si>
    <t>Instalações Hidrossanitárias</t>
  </si>
  <si>
    <t xml:space="preserve"> 10.1 </t>
  </si>
  <si>
    <t>Instalações de Esgoto</t>
  </si>
  <si>
    <t xml:space="preserve"> 10.1.1 </t>
  </si>
  <si>
    <t xml:space="preserve"> 89724 </t>
  </si>
  <si>
    <t>JOELHO 90 GRAUS, PVC, SERIE NORMAL, ESGOTO PREDIAL, DN 40 MM, JUNTA SOLDÁVEL, FORNECIDO E INSTALADO EM RAMAL DE DESCARGA OU RAMAL DE ESGOTO SANITÁRIO. AF_12/2014</t>
  </si>
  <si>
    <t xml:space="preserve"> 10.1.2 </t>
  </si>
  <si>
    <t xml:space="preserve"> 89726 </t>
  </si>
  <si>
    <t>JOELHO 45 GRAUS, PVC, SERIE NORMAL, ESGOTO PREDIAL, DN 40 MM, JUNTA SOLDÁVEL, FORNECIDO E INSTALADO EM RAMAL DE DESCARGA OU RAMAL DE ESGOTO SANITÁRIO. AF_12/2014</t>
  </si>
  <si>
    <t xml:space="preserve"> 10.1.3 </t>
  </si>
  <si>
    <t xml:space="preserve"> 89732 </t>
  </si>
  <si>
    <t>JOELHO 45 GRAUS, PVC, SERIE NORMAL, ESGOTO PREDIAL, DN 50 MM, JUNTA ELÁSTICA, FORNECIDO E INSTALADO EM RAMAL DE DESCARGA OU RAMAL DE ESGOTO SANITÁRIO. AF_12/2014</t>
  </si>
  <si>
    <t xml:space="preserve"> 10.1.4 </t>
  </si>
  <si>
    <t xml:space="preserve"> 89744 </t>
  </si>
  <si>
    <t>JOELHO 90 GRAUS, PVC, SERIE NORMAL, ESGOTO PREDIAL, DN 100 MM, JUNTA ELÁSTICA, FORNECIDO E INSTALADO EM RAMAL DE DESCARGA OU RAMAL DE ESGOTO SANITÁRIO. AF_12/2014</t>
  </si>
  <si>
    <t xml:space="preserve"> 10.1.6 </t>
  </si>
  <si>
    <t xml:space="preserve"> C1576 </t>
  </si>
  <si>
    <t>JUNÇÃO SIMPLES DE REDUÇÃO PVC P/ESGOTO 100X50mm (4"X2")-C/ANÉIS</t>
  </si>
  <si>
    <t xml:space="preserve"> 10.1.7 </t>
  </si>
  <si>
    <t xml:space="preserve"> 89827 </t>
  </si>
  <si>
    <t>JUNÇÃO SIMPLES, PVC, SERIE NORMAL, ESGOTO PREDIAL, DN 50 X 50 MM, JUNTA ELÁSTICA, FORNECIDO E INSTALADO EM PRUMADA DE ESGOTO SANITÁRIO OU VENTILAÇÃO. AF_12/2014</t>
  </si>
  <si>
    <t xml:space="preserve"> 10.1.8 </t>
  </si>
  <si>
    <t xml:space="preserve"> 89546 </t>
  </si>
  <si>
    <t>BUCHA DE REDUÇÃO LONGA, PVC, SERIE R, ÁGUA PLUVIAL, DN 50 X 40 MM, JUNTA ELÁSTICA, FORNECIDO E INSTALADO EM RAMAL DE ENCAMINHAMENTO. AF_12/2014</t>
  </si>
  <si>
    <t xml:space="preserve"> 10.1.9 </t>
  </si>
  <si>
    <t xml:space="preserve"> 74166/001 </t>
  </si>
  <si>
    <t>CAIXA DE INSPEÇÃO EM CONCRETO PRÉ-MOLDADO DN 60CM COM TAMPA H= 60CM - FORNECIMENTO E INSTALACAO</t>
  </si>
  <si>
    <t xml:space="preserve"> 10.1.10 </t>
  </si>
  <si>
    <t xml:space="preserve"> 98108 </t>
  </si>
  <si>
    <t>CAIXA DE GORDURA DUPLA (CAPACIDADE: 126 L), RETANGULAR, EM ALVENARIA COM BLOCOS DE CONCRETO, DIMENSÕES INTERNAS = 0,4X0,7 M, ALTURA INTERNA = 0,8 M. AF_05/2018</t>
  </si>
  <si>
    <t xml:space="preserve"> 10.1.11 </t>
  </si>
  <si>
    <t xml:space="preserve"> 89798 </t>
  </si>
  <si>
    <t>TUBO PVC, SERIE NORMAL, ESGOTO PREDIAL, DN 50 MM, FORNECIDO E INSTALADO EM PRUMADA DE ESGOTO SANITÁRIO OU VENTILAÇÃO. AF_12/2014</t>
  </si>
  <si>
    <t xml:space="preserve"> 10.1.12 </t>
  </si>
  <si>
    <t xml:space="preserve"> 89714 </t>
  </si>
  <si>
    <t>TUBO PVC, SERIE NORMAL, ESGOTO PREDIAL, DN 100 MM, FORNECIDO E INSTALADO EM RAMAL DE DESCARGA OU RAMAL DE ESGOTO SANITÁRIO. AF_12/2014</t>
  </si>
  <si>
    <t xml:space="preserve"> 10.1.13 </t>
  </si>
  <si>
    <t xml:space="preserve"> 89711 </t>
  </si>
  <si>
    <t>TUBO PVC, SERIE NORMAL, ESGOTO PREDIAL, DN 40 MM, FORNECIDO E INSTALADO EM RAMAL DE DESCARGA OU RAMAL DE ESGOTO SANITÁRIO. AF_12/2014</t>
  </si>
  <si>
    <t xml:space="preserve"> 10.1.14 </t>
  </si>
  <si>
    <t xml:space="preserve"> 89710 </t>
  </si>
  <si>
    <t>RALO SECO, PVC, DN 100 X 40 MM, JUNTA SOLDÁVEL, FORNECIDO E INSTALADO EM RAMAL DE DESCARGA OU EM RAMAL DE ESGOTO SANITÁRIO. AF_12/2014</t>
  </si>
  <si>
    <t xml:space="preserve"> 10.1.15 </t>
  </si>
  <si>
    <t xml:space="preserve"> 89707 </t>
  </si>
  <si>
    <t>CAIXA SIFONADA, PVC, DN 100 X 100 X 50 MM, JUNTA ELÁSTICA, FORNECIDA E INSTALADA EM RAMAL DE DESCARGA OU EM RAMAL DE ESGOTO SANITÁRIO. AF_12/2014</t>
  </si>
  <si>
    <t xml:space="preserve"> 10.2 </t>
  </si>
  <si>
    <t>Água Fria</t>
  </si>
  <si>
    <t xml:space="preserve"> 10.2.1 </t>
  </si>
  <si>
    <t xml:space="preserve"> 89957 </t>
  </si>
  <si>
    <t>PONTO DE CONSUMO TERMINAL DE ÁGUA FRIA (SUBRAMAL) COM TUBULAÇÃO DE PVC, DN 25 MM, INSTALADO EM RAMAL DE ÁGUA, INCLUSOS RASGO E CHUMBAMENTO EM ALVENARIA. AF_12/2014</t>
  </si>
  <si>
    <t xml:space="preserve"> 10.2.2 </t>
  </si>
  <si>
    <t xml:space="preserve"> 94489 </t>
  </si>
  <si>
    <t>REGISTRO DE ESFERA, PVC, SOLDÁVEL, DN  25 MM, INSTALADO EM RESERVAÇÃO DE ÁGUA DE EDIFICAÇÃO QUE POSSUA RESERVATÓRIO DE FIBRA/FIBROCIMENTO   FORNECIMENTO E INSTALAÇÃO. AF_06/2016</t>
  </si>
  <si>
    <t xml:space="preserve"> 10.2.3 </t>
  </si>
  <si>
    <t xml:space="preserve"> 94492 </t>
  </si>
  <si>
    <t>REGISTRO DE ESFERA, PVC, SOLDÁVEL, DN  50 MM, INSTALADO EM RESERVAÇÃO DE ÁGUA DE EDIFICAÇÃO QUE POSSUA RESERVATÓRIO DE FIBRA/FIBROCIMENTO   FORNECIMENTO E INSTALAÇÃO. AF_06/2016</t>
  </si>
  <si>
    <t xml:space="preserve"> 10.2.4 </t>
  </si>
  <si>
    <t xml:space="preserve"> 94800 </t>
  </si>
  <si>
    <t>TORNEIRA DE BOIA, ROSCÁVEL, 2, FORNECIDA E INSTALADA EM RESERVAÇÃO DE ÁGUA. AF_06/2016</t>
  </si>
  <si>
    <t xml:space="preserve"> 10.2.5 </t>
  </si>
  <si>
    <t xml:space="preserve"> 0001224 </t>
  </si>
  <si>
    <t>CAIXA D'AGUA EM POLIETILENO 2000L - FORNECIMENTO E COLOCAÇÃO</t>
  </si>
  <si>
    <t xml:space="preserve"> 10.3 </t>
  </si>
  <si>
    <t>LOUÇAS, METAIS, BANCADAS E ACESSÓRIOS</t>
  </si>
  <si>
    <t xml:space="preserve"> 10.3.1 </t>
  </si>
  <si>
    <t xml:space="preserve"> 86931 </t>
  </si>
  <si>
    <t>VASO SANITÁRIO SIFONADO COM CAIXA ACOPLADA LOUÇA BRANCA, INCLUSO ENGATE FLEXÍVEL EM PLÁSTICO BRANCO, 1/2  X 40CM - FORNECIMENTO E INSTALAÇÃO. AF_01/2020</t>
  </si>
  <si>
    <t xml:space="preserve"> 10.3.2 </t>
  </si>
  <si>
    <t xml:space="preserve"> 86940 </t>
  </si>
  <si>
    <t>LAVATÓRIO LOUÇA BRANCA COM COLUNA, 45 X 55CM OU EQUIVALENTE, PADRÃO MÉDIO, INCLUSO SIFÃO TIPO GARRAFA, VÁLVULA E ENGATE FLEXÍVEL DE 40CM EM METAL CROMADO, COM APARELHO MISTURADOR PADRÃO MÉDIO - FORNECIMENTO E INSTALAÇÃO. AF_01/2020</t>
  </si>
  <si>
    <t xml:space="preserve"> 10.3.3 </t>
  </si>
  <si>
    <t xml:space="preserve"> C1151 </t>
  </si>
  <si>
    <t>DUCHA P/ WC CROMADO (INSTALADO)</t>
  </si>
  <si>
    <t xml:space="preserve"> 10.3.4 </t>
  </si>
  <si>
    <t xml:space="preserve"> 0001087 </t>
  </si>
  <si>
    <t>BANCADA DE GRANITO CINZA POLIDO 0,96 M2, COM CUBA DE EMBUTIR DE AÇO INOXIDÁVEL ALTURA MÉDIA, VÁLVULA AMERICANA EM METAL CROMADO, SIFÃO FLEXÍVEL EM PVC, ENGATE FLEXÍVEL 30 CM, TORNEIRA CROMADA DE PAREDE PARA TANQUE, PADRÃO MÉDIO - FORNECIMENTO E INSTALAÇÃO</t>
  </si>
  <si>
    <t xml:space="preserve"> 10.3.5 </t>
  </si>
  <si>
    <t xml:space="preserve"> C4068 </t>
  </si>
  <si>
    <t>BANCADA DE GRANITO CINZA E=2cm</t>
  </si>
  <si>
    <t xml:space="preserve"> 10.3.6 </t>
  </si>
  <si>
    <t xml:space="preserve"> 86914 </t>
  </si>
  <si>
    <t>TORNEIRA CROMADA 1/2 OU 3/4 PARA TANQUE, PADRÃO MÉDIO - FORNECIMENTO E INSTALAÇÃO. AF_01/2020</t>
  </si>
  <si>
    <t xml:space="preserve"> 10.3.7 </t>
  </si>
  <si>
    <t xml:space="preserve"> 0001223 </t>
  </si>
  <si>
    <t>ASSENTO SANITARIO DE PLASTICO, TIPO CONVENCIONAL - FORNECIMENTO E INSTALAÇÃO</t>
  </si>
  <si>
    <t xml:space="preserve"> 11 </t>
  </si>
  <si>
    <t>Instalação elétrica</t>
  </si>
  <si>
    <t xml:space="preserve"> 11.3 </t>
  </si>
  <si>
    <t xml:space="preserve"> 91864 </t>
  </si>
  <si>
    <t>ELETRODUTO RÍGIDO ROSCÁVEL, PVC, DN 32 MM (1"), PARA CIRCUITOS TERMINAIS, INSTALADO EM FORRO - FORNECIMENTO E INSTALAÇÃO. AF_12/2015</t>
  </si>
  <si>
    <t xml:space="preserve"> 11.4 </t>
  </si>
  <si>
    <t xml:space="preserve"> 91869 </t>
  </si>
  <si>
    <t>ELETRODUTO RÍGIDO ROSCÁVEL, PVC, DN 40 MM (1 1/4"), PARA CIRCUITOS TERMINAIS, INSTALADO EM LAJE - FORNECIMENTO E INSTALAÇÃO. AF_12/2015</t>
  </si>
  <si>
    <t xml:space="preserve"> 11.5 </t>
  </si>
  <si>
    <t xml:space="preserve"> 93142 </t>
  </si>
  <si>
    <t>PONTO DE TOMADA RESIDENCIAL INCLUINDO TOMADA (2 MÓDULOS) 10A/250V, CAIXA ELÉTRICA, ELETRODUTO, CABO, RASGO, QUEBRA E CHUMBAMENTO. AF_01/2016</t>
  </si>
  <si>
    <t xml:space="preserve"> 11.6 </t>
  </si>
  <si>
    <t xml:space="preserve"> 93141 </t>
  </si>
  <si>
    <t>PONTO DE TOMADA RESIDENCIAL INCLUINDO TOMADA 10A/250V, CAIXA ELÉTRICA, ELETRODUTO, CABO, RASGO, QUEBRA E CHUMBAMENTO. AF_01/2016</t>
  </si>
  <si>
    <t xml:space="preserve"> 11.7 </t>
  </si>
  <si>
    <t xml:space="preserve"> 93128 </t>
  </si>
  <si>
    <t>PONTO DE ILUMINAÇÃO RESIDENCIAL INCLUINDO INTERRUPTOR SIMPLES, CAIXA ELÉTRICA, ELETRODUTO, CABO, RASGO, QUEBRA E CHUMBAMENTO (EXCLUINDO LUMINÁRIA E LÂMPADA). AF_01/2016</t>
  </si>
  <si>
    <t xml:space="preserve"> 11.8 </t>
  </si>
  <si>
    <t xml:space="preserve"> 83463 </t>
  </si>
  <si>
    <t>QUADRO DE DISTRIBUICAO DE ENERGIA EM CHAPA DE ACO GALVANIZADO, PARA 12 DISJUNTORES TERMOMAGNETICOS MONOPOLARES, COM BARRAMENTO TRIFASICO E NEUTRO - FORNECIMENTO E INSTALACAO</t>
  </si>
  <si>
    <t xml:space="preserve"> 11.9 </t>
  </si>
  <si>
    <t xml:space="preserve"> C4933 </t>
  </si>
  <si>
    <t>HASTE DE ATERRAMENTO COPPERWELD 5/8"X 2.40M</t>
  </si>
  <si>
    <t xml:space="preserve"> 11.10 </t>
  </si>
  <si>
    <t xml:space="preserve"> 93654 </t>
  </si>
  <si>
    <t>DISJUNTOR MONOPOLAR TIPO DIN, CORRENTE NOMINAL DE 16A - FORNECIMENTO E INSTALAÇÃO. AF_04/2016</t>
  </si>
  <si>
    <t xml:space="preserve"> C3504 </t>
  </si>
  <si>
    <t>CAIXA ALVENARIA / REBOCO / C/ TAMPA CONCRETO S/ FUNDO DI=30x30x50 cm</t>
  </si>
  <si>
    <t xml:space="preserve"> 11.11 </t>
  </si>
  <si>
    <t xml:space="preserve"> 93655 </t>
  </si>
  <si>
    <t>DISJUNTOR MONOPOLAR TIPO DIN, CORRENTE NOMINAL DE 20A - FORNECIMENTO E INSTALAÇÃO. AF_04/2016</t>
  </si>
  <si>
    <t xml:space="preserve"> 91929 </t>
  </si>
  <si>
    <t>CABO DE COBRE FLEXÍVEL ISOLADO, 4 MM², ANTI-CHAMA 0,6/1,0 KV, PARA CIRCUITOS TERMINAIS - FORNECIMENTO E INSTALAÇÃO. AF_12/2015</t>
  </si>
  <si>
    <t xml:space="preserve"> 11.12 </t>
  </si>
  <si>
    <t xml:space="preserve"> 93656 </t>
  </si>
  <si>
    <t>DISJUNTOR MONOPOLAR TIPO DIN, CORRENTE NOMINAL DE 25A - FORNECIMENTO E INSTALAÇÃO. AF_04/2016</t>
  </si>
  <si>
    <t xml:space="preserve"> 92980 </t>
  </si>
  <si>
    <t>CABO DE COBRE FLEXÍVEL ISOLADO, 10 MM², ANTI-CHAMA 0,6/1,0 KV, PARA DISTRIBUIÇÃO - FORNECIMENTO E INSTALAÇÃO. AF_12/2015</t>
  </si>
  <si>
    <t xml:space="preserve"> 91925 </t>
  </si>
  <si>
    <t>CABO DE COBRE FLEXÍVEL ISOLADO, 1,5 MM², ANTI-CHAMA 0,6/1,0 KV, PARA CIRCUITOS TERMINAIS - FORNECIMENTO E INSTALAÇÃO. AF_12/2015</t>
  </si>
  <si>
    <t xml:space="preserve"> 11.13 </t>
  </si>
  <si>
    <t xml:space="preserve"> 93670 </t>
  </si>
  <si>
    <t>DISJUNTOR TRIPOLAR TIPO DIN, CORRENTE NOMINAL DE 25A - FORNECIMENTO E INSTALAÇÃO. AF_04/2016</t>
  </si>
  <si>
    <t xml:space="preserve"> 91931 </t>
  </si>
  <si>
    <t>CABO DE COBRE FLEXÍVEL ISOLADO, 6 MM², ANTI-CHAMA 0,6/1,0 KV, PARA CIRCUITOS TERMINAIS - FORNECIMENTO E INSTALAÇÃO. AF_12/2015</t>
  </si>
  <si>
    <t xml:space="preserve"> 91927 </t>
  </si>
  <si>
    <t>CABO DE COBRE FLEXÍVEL ISOLADO, 2,5 MM², ANTI-CHAMA 0,6/1,0 KV, PARA CIRCUITOS TERMINAIS - FORNECIMENTO E INSTALAÇÃO. AF_12/2015</t>
  </si>
  <si>
    <t xml:space="preserve"> 91935 </t>
  </si>
  <si>
    <t>CABO DE COBRE FLEXÍVEL ISOLADO, 16 MM², ANTI-CHAMA 0,6/1,0 KV, PARA CIRCUITOS TERMINAIS - FORNECIMENTO E INSTALAÇÃO. AF_12/2015</t>
  </si>
  <si>
    <t xml:space="preserve"> 11.14 </t>
  </si>
  <si>
    <t xml:space="preserve"> 93672 </t>
  </si>
  <si>
    <t>DISJUNTOR TRIPOLAR TIPO DIN, CORRENTE NOMINAL DE 40A - FORNECIMENTO E INSTALAÇÃO. AF_04/2016</t>
  </si>
  <si>
    <t xml:space="preserve"> 11.15 </t>
  </si>
  <si>
    <t xml:space="preserve"> 93673 </t>
  </si>
  <si>
    <t>DISJUNTOR TRIPOLAR TIPO DIN, CORRENTE NOMINAL DE 50A - FORNECIMENTO E INSTALAÇÃO. AF_04/2016</t>
  </si>
  <si>
    <t xml:space="preserve"> 11.16 </t>
  </si>
  <si>
    <t xml:space="preserve"> C2092 </t>
  </si>
  <si>
    <t>QUADRO P/ MEDIÇÃO PRIMÁRIA 15KV</t>
  </si>
  <si>
    <t xml:space="preserve"> 11.17 </t>
  </si>
  <si>
    <t xml:space="preserve"> C0606 </t>
  </si>
  <si>
    <t>CAIXA DE INSPEÇÃO EM ALVENARIA - TAMPA DE CONCRETO ESP.= 5cm</t>
  </si>
  <si>
    <t xml:space="preserve"> 11.18 </t>
  </si>
  <si>
    <t xml:space="preserve"> 0001402 </t>
  </si>
  <si>
    <t>LUMINÁRIA DE SOBREPOR, TIPO CALHA, PARA DUAS LÂMPADAS TUBULAR DE LED DE 18/20 W,  EM CHAPA DE AÇO TRATADA COM PINTURA ELETROSTÁTICA EM PÓ, COM REFLETOR METÁLICO DE ALTO RENDIMENTO E ALETAS EM POLIESTIRENO TRANSPARENTE- FORNECIMENTO E INSTALAÇÃO</t>
  </si>
  <si>
    <t xml:space="preserve"> 11.19 </t>
  </si>
  <si>
    <t xml:space="preserve"> 97592 </t>
  </si>
  <si>
    <t>LUMINÁRIA TIPO PLAFON, DE SOBREPOR, COM 1 LÂMPADA LED DE 12/13 W, SEM REATOR - FORNECIMENTO E INSTALAÇÃO. AF_02/2020</t>
  </si>
  <si>
    <t xml:space="preserve"> 12 </t>
  </si>
  <si>
    <t>Instalações de lógica</t>
  </si>
  <si>
    <t xml:space="preserve"> 12.1 </t>
  </si>
  <si>
    <t xml:space="preserve"> 91871 </t>
  </si>
  <si>
    <t>ELETRODUTO RÍGIDO ROSCÁVEL, PVC, DN 25 MM (3/4"), PARA CIRCUITOS TERMINAIS, INSTALADO EM PAREDE - FORNECIMENTO E INSTALAÇÃO. AF_12/2015</t>
  </si>
  <si>
    <t xml:space="preserve"> 12.2 </t>
  </si>
  <si>
    <t xml:space="preserve"> 98297 </t>
  </si>
  <si>
    <t>CABO ELETRÔNICO CATEGORIA 6, INSTALADO EM EDIFICAÇÃO INSTITUCIONAL - FORNECIMENTO E INSTALAÇÃO. AF_11/2019</t>
  </si>
  <si>
    <t xml:space="preserve"> 12.3 </t>
  </si>
  <si>
    <t xml:space="preserve"> 98302 </t>
  </si>
  <si>
    <t>PATCH PANEL 24 PORTAS, CATEGORIA 6 - FORNECIMENTO E INSTALAÇÃO. AF_11/2019</t>
  </si>
  <si>
    <t xml:space="preserve"> 12.4 </t>
  </si>
  <si>
    <t xml:space="preserve"> 10340 </t>
  </si>
  <si>
    <t>SWITCH 24 PORTAS 10/100 MBPS - FORNECIMENTO E INSTALAÇÃO</t>
  </si>
  <si>
    <t xml:space="preserve"> 12.5 </t>
  </si>
  <si>
    <t xml:space="preserve"> 98307 </t>
  </si>
  <si>
    <t>TOMADA DE REDE RJ45 - FORNECIMENTO E INSTALAÇÃO. AF_11/2019</t>
  </si>
  <si>
    <t xml:space="preserve"> 12.6 </t>
  </si>
  <si>
    <t xml:space="preserve"> 91872 </t>
  </si>
  <si>
    <t>ELETRODUTO RÍGIDO ROSCÁVEL, PVC, DN 32 MM (1"), PARA CIRCUITOS TERMINAIS, INSTALADO EM PAREDE - FORNECIMENTO E INSTALAÇÃO. AF_12/2015</t>
  </si>
  <si>
    <t xml:space="preserve"> 12.7 </t>
  </si>
  <si>
    <t xml:space="preserve"> C0611 </t>
  </si>
  <si>
    <t>CAIXA DE INSPEÇÃO EM ALVENARIA P/LIGAÇÃO CONDOMINIAL, DI= (40X40)cm</t>
  </si>
  <si>
    <t xml:space="preserve"> 12.8 </t>
  </si>
  <si>
    <t xml:space="preserve"> 100556 </t>
  </si>
  <si>
    <t>CAIXA DE PASSAGEM PARA TELEFONE 15X15X10CM (SOBREPOR), FORNECIMENTO E INSTALACAO. AF_11/2019</t>
  </si>
  <si>
    <t xml:space="preserve"> 13 </t>
  </si>
  <si>
    <t>Diversos</t>
  </si>
  <si>
    <t xml:space="preserve"> 13.1 </t>
  </si>
  <si>
    <t xml:space="preserve"> 10336 </t>
  </si>
  <si>
    <t>BANCADA DE CONCRETO 15MPA, COM APOIO EM ALVENARIA, INCLUINDO FORMA E ARMADURA. E=7 CM</t>
  </si>
  <si>
    <t>M²</t>
  </si>
  <si>
    <t xml:space="preserve"> 13.2 </t>
  </si>
  <si>
    <t xml:space="preserve"> C1898 </t>
  </si>
  <si>
    <t>PEÇAS DE APOIO DEFICIENTES C/TUBO INOX  P/WC</t>
  </si>
  <si>
    <t xml:space="preserve"> 13.3 </t>
  </si>
  <si>
    <t xml:space="preserve"> 72897 </t>
  </si>
  <si>
    <t>CARGA MANUAL DE ENTULHO EM CAMINHAO BASCULANTE 6 M3</t>
  </si>
  <si>
    <t xml:space="preserve"> 13.4 </t>
  </si>
  <si>
    <t xml:space="preserve"> 98689 </t>
  </si>
  <si>
    <t>SOLEIRA EM GRANITO, LARGURA 15 CM, ESPESSURA 2,0 CM. AF_06/2018</t>
  </si>
  <si>
    <t xml:space="preserve"> 14 </t>
  </si>
  <si>
    <t>Administração Local</t>
  </si>
  <si>
    <t xml:space="preserve"> 14.1 </t>
  </si>
  <si>
    <t xml:space="preserve"> 10337 </t>
  </si>
  <si>
    <t>ADMINISTRAÇÃO LOCAL REFORMA DA VILA FEMININA</t>
  </si>
  <si>
    <t>Total sem BDI</t>
  </si>
  <si>
    <t>Total do BDI</t>
  </si>
  <si>
    <t>Total Geral</t>
  </si>
  <si>
    <t xml:space="preserve">_______________________________________________________________
</t>
  </si>
  <si>
    <t xml:space="preserve">SINAPI - 08/2020 - Rio Grande do Norte
ORSE - 06/2020 - Sergipe
SEINFRA - 026 - Ceará
CAERN - 05/2019 - Rio Grande do Norte
</t>
  </si>
  <si>
    <t>Cronograma Físico e Financeiro</t>
  </si>
  <si>
    <t>Total Por Etapa</t>
  </si>
  <si>
    <t>15 DIAS</t>
  </si>
  <si>
    <t>30 DIAS</t>
  </si>
  <si>
    <t>45 DIAS</t>
  </si>
  <si>
    <t>60 DIAS</t>
  </si>
  <si>
    <t>75 DIAS</t>
  </si>
  <si>
    <t>90 DIAS</t>
  </si>
  <si>
    <t>Porcentagem</t>
  </si>
  <si>
    <t>Custo</t>
  </si>
  <si>
    <t>Porcentagem Acumulado</t>
  </si>
  <si>
    <t>Custo Acumulado</t>
  </si>
  <si>
    <t>_______________________________________________________________
Ronaldo Ribeiro de Melo
Setor de Engenharia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</si>
</sst>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0.00\ %"/>
  </numFmts>
  <fonts count="23" x14ac:knownFonts="1">
    <font>
      <sz val="11"/>
      <name val="Arial"/>
      <family val="1"/>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name val="Arial"/>
      <family val="1"/>
    </font>
    <font>
      <b/>
      <sz val="10"/>
      <name val="Arial"/>
      <family val="1"/>
    </font>
    <font>
      <b/>
      <sz val="10"/>
      <name val="Arial"/>
      <family val="1"/>
    </font>
    <font>
      <b/>
      <sz val="10"/>
      <name val="Arial"/>
      <family val="1"/>
    </font>
    <font>
      <b/>
      <sz val="10"/>
      <name val="Arial"/>
      <family val="1"/>
    </font>
    <font>
      <sz val="10"/>
      <name val="Arial"/>
      <family val="1"/>
    </font>
    <font>
      <sz val="10"/>
      <name val="Arial"/>
      <family val="1"/>
    </font>
  </fonts>
  <fills count="24">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D8ECF6"/>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FFFFFF"/>
      </patternFill>
    </fill>
  </fills>
  <borders count="17">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left/>
      <right/>
      <top style="thin">
        <color rgb="FFCCCCCC"/>
      </top>
      <bottom/>
      <diagonal/>
    </border>
  </borders>
  <cellStyleXfs count="1">
    <xf numFmtId="0" fontId="0" fillId="0" borderId="0"/>
  </cellStyleXfs>
  <cellXfs count="58">
    <xf numFmtId="0" fontId="0" fillId="0" borderId="0" xfId="0"/>
    <xf numFmtId="0" fontId="1" fillId="2" borderId="0" xfId="0" applyFont="1" applyFill="1" applyAlignment="1">
      <alignment horizontal="left" vertical="top" wrapText="1"/>
    </xf>
    <xf numFmtId="0" fontId="3" fillId="4" borderId="1" xfId="0" applyFont="1" applyFill="1" applyBorder="1" applyAlignment="1">
      <alignment horizontal="left" vertical="top" wrapText="1"/>
    </xf>
    <xf numFmtId="0" fontId="4" fillId="5" borderId="2" xfId="0" applyFont="1" applyFill="1" applyBorder="1" applyAlignment="1">
      <alignment horizontal="center" vertical="top" wrapText="1"/>
    </xf>
    <xf numFmtId="0" fontId="5" fillId="6" borderId="3" xfId="0" applyFont="1" applyFill="1" applyBorder="1" applyAlignment="1">
      <alignment horizontal="right" vertical="top" wrapText="1"/>
    </xf>
    <xf numFmtId="0" fontId="6" fillId="7" borderId="4" xfId="0" applyFont="1" applyFill="1" applyBorder="1" applyAlignment="1">
      <alignment horizontal="left" vertical="top" wrapText="1"/>
    </xf>
    <xf numFmtId="0" fontId="7" fillId="8" borderId="5" xfId="0" applyFont="1" applyFill="1" applyBorder="1" applyAlignment="1">
      <alignment horizontal="right" vertical="top" wrapText="1"/>
    </xf>
    <xf numFmtId="4" fontId="8" fillId="9" borderId="6" xfId="0" applyNumberFormat="1" applyFont="1" applyFill="1" applyBorder="1" applyAlignment="1">
      <alignment horizontal="right" vertical="top" wrapText="1"/>
    </xf>
    <xf numFmtId="166" fontId="9" fillId="10" borderId="7" xfId="0" applyNumberFormat="1" applyFont="1" applyFill="1" applyBorder="1" applyAlignment="1">
      <alignment horizontal="right" vertical="top" wrapText="1"/>
    </xf>
    <xf numFmtId="0" fontId="11" fillId="11" borderId="8" xfId="0" applyFont="1" applyFill="1" applyBorder="1" applyAlignment="1">
      <alignment horizontal="left" vertical="top" wrapText="1"/>
    </xf>
    <xf numFmtId="0" fontId="12" fillId="12" borderId="9" xfId="0" applyFont="1" applyFill="1" applyBorder="1" applyAlignment="1">
      <alignment horizontal="center" vertical="top" wrapText="1"/>
    </xf>
    <xf numFmtId="0" fontId="13" fillId="13" borderId="10" xfId="0" applyFont="1" applyFill="1" applyBorder="1" applyAlignment="1">
      <alignment horizontal="right" vertical="top" wrapText="1"/>
    </xf>
    <xf numFmtId="4" fontId="14" fillId="14" borderId="11" xfId="0" applyNumberFormat="1" applyFont="1" applyFill="1" applyBorder="1" applyAlignment="1">
      <alignment horizontal="right" vertical="top" wrapText="1"/>
    </xf>
    <xf numFmtId="166" fontId="15" fillId="15" borderId="12" xfId="0" applyNumberFormat="1" applyFont="1" applyFill="1" applyBorder="1" applyAlignment="1">
      <alignment horizontal="right" vertical="top" wrapText="1"/>
    </xf>
    <xf numFmtId="0" fontId="17" fillId="16" borderId="0" xfId="0" applyFont="1" applyFill="1" applyAlignment="1">
      <alignment horizontal="left" vertical="top" wrapText="1"/>
    </xf>
    <xf numFmtId="0" fontId="18" fillId="17" borderId="0" xfId="0" applyFont="1" applyFill="1" applyAlignment="1">
      <alignment horizontal="center" vertical="top" wrapText="1"/>
    </xf>
    <xf numFmtId="0" fontId="19" fillId="18" borderId="0" xfId="0" applyFont="1" applyFill="1" applyAlignment="1">
      <alignment horizontal="right" vertical="top" wrapText="1"/>
    </xf>
    <xf numFmtId="0" fontId="21" fillId="20" borderId="0" xfId="0" applyFont="1" applyFill="1" applyAlignment="1">
      <alignment horizontal="left" vertical="top" wrapText="1"/>
    </xf>
    <xf numFmtId="0" fontId="22" fillId="21" borderId="0" xfId="0" applyFont="1" applyFill="1" applyAlignment="1">
      <alignment horizontal="center" vertical="top" wrapText="1"/>
    </xf>
    <xf numFmtId="0" fontId="1" fillId="2" borderId="0" xfId="0" applyFont="1" applyFill="1" applyAlignment="1">
      <alignment horizontal="left" vertical="top" wrapText="1"/>
    </xf>
    <xf numFmtId="0" fontId="17" fillId="16" borderId="0" xfId="0" applyFont="1" applyFill="1" applyAlignment="1">
      <alignment horizontal="left" vertical="top" wrapText="1"/>
    </xf>
    <xf numFmtId="0" fontId="2" fillId="3" borderId="0" xfId="0" applyFont="1" applyFill="1" applyAlignment="1">
      <alignment horizontal="center" wrapText="1"/>
    </xf>
    <xf numFmtId="0" fontId="0" fillId="0" borderId="0" xfId="0"/>
    <xf numFmtId="0" fontId="19" fillId="18" borderId="0" xfId="0" applyFont="1" applyFill="1" applyAlignment="1">
      <alignment horizontal="right" vertical="top" wrapText="1"/>
    </xf>
    <xf numFmtId="4" fontId="20" fillId="19" borderId="0" xfId="0" applyNumberFormat="1" applyFont="1" applyFill="1" applyAlignment="1">
      <alignment horizontal="right" vertical="top" wrapText="1"/>
    </xf>
    <xf numFmtId="0" fontId="22" fillId="21" borderId="0" xfId="0" applyFont="1" applyFill="1" applyAlignment="1">
      <alignment horizontal="center" vertical="top" wrapText="1"/>
    </xf>
    <xf numFmtId="0" fontId="1" fillId="23" borderId="0" xfId="0" applyFont="1" applyFill="1" applyAlignment="1">
      <alignment horizontal="left" vertical="top" wrapText="1"/>
    </xf>
    <xf numFmtId="0" fontId="1" fillId="23" borderId="0" xfId="0" applyFont="1" applyFill="1" applyAlignment="1">
      <alignment horizontal="left" vertical="top" wrapText="1"/>
    </xf>
    <xf numFmtId="0" fontId="10" fillId="23" borderId="0" xfId="0" applyFont="1" applyFill="1" applyAlignment="1">
      <alignment horizontal="left" vertical="top" wrapText="1"/>
    </xf>
    <xf numFmtId="0" fontId="10" fillId="23" borderId="0" xfId="0" applyFont="1" applyFill="1" applyAlignment="1">
      <alignment horizontal="left" vertical="top" wrapText="1"/>
    </xf>
    <xf numFmtId="0" fontId="1" fillId="23" borderId="0" xfId="0" applyFont="1" applyFill="1" applyAlignment="1">
      <alignment horizontal="center" wrapText="1"/>
    </xf>
    <xf numFmtId="0" fontId="1" fillId="23" borderId="13" xfId="0" applyFont="1" applyFill="1" applyBorder="1" applyAlignment="1">
      <alignment horizontal="left" vertical="top" wrapText="1"/>
    </xf>
    <xf numFmtId="0" fontId="1" fillId="23" borderId="13" xfId="0" applyFont="1" applyFill="1" applyBorder="1" applyAlignment="1">
      <alignment horizontal="right" vertical="top" wrapText="1"/>
    </xf>
    <xf numFmtId="0" fontId="6" fillId="22" borderId="13" xfId="0" applyFont="1" applyFill="1" applyBorder="1" applyAlignment="1">
      <alignment horizontal="right" vertical="top" wrapText="1"/>
    </xf>
    <xf numFmtId="10" fontId="10" fillId="23" borderId="0" xfId="0" applyNumberFormat="1" applyFont="1" applyFill="1" applyAlignment="1">
      <alignment horizontal="right" vertical="top" wrapText="1"/>
    </xf>
    <xf numFmtId="0" fontId="10" fillId="23" borderId="0" xfId="0" applyFont="1" applyFill="1" applyAlignment="1">
      <alignment horizontal="right" vertical="top" wrapText="1"/>
    </xf>
    <xf numFmtId="0" fontId="16" fillId="23" borderId="0" xfId="0" applyFont="1" applyFill="1" applyAlignment="1">
      <alignment horizontal="center" vertical="top" wrapText="1"/>
    </xf>
    <xf numFmtId="4" fontId="16" fillId="23" borderId="0" xfId="0" applyNumberFormat="1" applyFont="1" applyFill="1" applyAlignment="1">
      <alignment horizontal="center" vertical="top" wrapText="1"/>
    </xf>
    <xf numFmtId="0" fontId="10" fillId="23" borderId="0" xfId="0" applyFont="1" applyFill="1" applyAlignment="1">
      <alignment horizontal="center" vertical="top" wrapText="1"/>
    </xf>
    <xf numFmtId="0" fontId="16" fillId="23" borderId="0" xfId="0" applyFont="1" applyFill="1" applyAlignment="1">
      <alignment horizontal="center" vertical="top" wrapText="1"/>
    </xf>
    <xf numFmtId="0" fontId="6" fillId="22" borderId="14" xfId="0" applyFont="1" applyFill="1" applyBorder="1" applyAlignment="1">
      <alignment horizontal="center" vertical="top" wrapText="1"/>
    </xf>
    <xf numFmtId="0" fontId="6" fillId="22" borderId="15" xfId="0" applyFont="1" applyFill="1" applyBorder="1" applyAlignment="1">
      <alignment horizontal="center" vertical="top" wrapText="1"/>
    </xf>
    <xf numFmtId="0" fontId="6" fillId="22" borderId="14" xfId="0" applyFont="1" applyFill="1" applyBorder="1" applyAlignment="1">
      <alignment horizontal="left" vertical="top" wrapText="1"/>
    </xf>
    <xf numFmtId="0" fontId="6" fillId="22" borderId="15" xfId="0" applyFont="1" applyFill="1" applyBorder="1" applyAlignment="1">
      <alignment horizontal="left" vertical="top" wrapText="1"/>
    </xf>
    <xf numFmtId="4" fontId="6" fillId="22" borderId="14" xfId="0" applyNumberFormat="1" applyFont="1" applyFill="1" applyBorder="1" applyAlignment="1">
      <alignment horizontal="center" vertical="top" wrapText="1"/>
    </xf>
    <xf numFmtId="9" fontId="6" fillId="22" borderId="13" xfId="0" applyNumberFormat="1" applyFont="1" applyFill="1" applyBorder="1" applyAlignment="1">
      <alignment horizontal="right" vertical="top" wrapText="1"/>
    </xf>
    <xf numFmtId="4" fontId="6" fillId="22" borderId="13" xfId="0" applyNumberFormat="1" applyFont="1" applyFill="1" applyBorder="1" applyAlignment="1">
      <alignment horizontal="right" vertical="top" wrapText="1"/>
    </xf>
    <xf numFmtId="0" fontId="6" fillId="22" borderId="16" xfId="0" applyFont="1" applyFill="1" applyBorder="1" applyAlignment="1">
      <alignment horizontal="center" vertical="top" wrapText="1"/>
    </xf>
    <xf numFmtId="0" fontId="6" fillId="22" borderId="0" xfId="0" applyFont="1" applyFill="1" applyBorder="1" applyAlignment="1">
      <alignment horizontal="center" vertical="top" wrapText="1"/>
    </xf>
    <xf numFmtId="0" fontId="6" fillId="22" borderId="16" xfId="0" applyFont="1" applyFill="1" applyBorder="1" applyAlignment="1">
      <alignment horizontal="left" vertical="top" wrapText="1"/>
    </xf>
    <xf numFmtId="0" fontId="6" fillId="22" borderId="0" xfId="0" applyFont="1" applyFill="1" applyBorder="1" applyAlignment="1">
      <alignment horizontal="left" vertical="top" wrapText="1"/>
    </xf>
    <xf numFmtId="4" fontId="6" fillId="22" borderId="16" xfId="0" applyNumberFormat="1" applyFont="1" applyFill="1" applyBorder="1" applyAlignment="1">
      <alignment horizontal="center" vertical="top" wrapText="1"/>
    </xf>
    <xf numFmtId="4" fontId="6" fillId="22" borderId="0" xfId="0" applyNumberFormat="1" applyFont="1" applyFill="1" applyBorder="1" applyAlignment="1">
      <alignment horizontal="center" vertical="top" wrapText="1"/>
    </xf>
    <xf numFmtId="10" fontId="6" fillId="22" borderId="13" xfId="0" applyNumberFormat="1" applyFont="1" applyFill="1" applyBorder="1" applyAlignment="1">
      <alignment horizontal="right" vertical="top" wrapText="1"/>
    </xf>
    <xf numFmtId="4" fontId="10" fillId="23" borderId="0" xfId="0" applyNumberFormat="1" applyFont="1" applyFill="1" applyAlignment="1">
      <alignment horizontal="right" vertical="top" wrapText="1"/>
    </xf>
    <xf numFmtId="10" fontId="0" fillId="0" borderId="0" xfId="0" applyNumberFormat="1"/>
    <xf numFmtId="2" fontId="0" fillId="0" borderId="0" xfId="0" applyNumberFormat="1"/>
    <xf numFmtId="2" fontId="0" fillId="0" borderId="0" xfId="0" applyNumberFormat="1"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33500" cy="390525"/>
    <xdr:pic>
      <xdr:nvPicPr>
        <xdr:cNvPr id="2" name="Imagem 1">
          <a:extLst>
            <a:ext uri="{FF2B5EF4-FFF2-40B4-BE49-F238E27FC236}">
              <a16:creationId xmlns:a16="http://schemas.microsoft.com/office/drawing/2014/main"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eated%20header"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eated header"/>
    </sheetNames>
    <sheetDataSet>
      <sheetData sheetId="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62"/>
  <sheetViews>
    <sheetView tabSelected="1" showOutlineSymbols="0" showWhiteSpace="0" topLeftCell="B151" workbookViewId="0">
      <selection activeCell="F161" sqref="F161"/>
    </sheetView>
  </sheetViews>
  <sheetFormatPr defaultRowHeight="14.25" x14ac:dyDescent="0.2"/>
  <cols>
    <col min="1" max="2" width="10" bestFit="1" customWidth="1"/>
    <col min="3" max="3" width="13.25" bestFit="1" customWidth="1"/>
    <col min="4" max="4" width="60" bestFit="1" customWidth="1"/>
    <col min="5" max="5" width="8" bestFit="1" customWidth="1"/>
    <col min="6" max="10" width="13" bestFit="1" customWidth="1"/>
  </cols>
  <sheetData>
    <row r="1" spans="1:10" ht="15" x14ac:dyDescent="0.2">
      <c r="A1" s="1"/>
      <c r="B1" s="1"/>
      <c r="C1" s="1"/>
      <c r="D1" s="1" t="s">
        <v>0</v>
      </c>
      <c r="E1" s="19" t="s">
        <v>1</v>
      </c>
      <c r="F1" s="19"/>
      <c r="G1" s="19" t="s">
        <v>2</v>
      </c>
      <c r="H1" s="19"/>
      <c r="I1" s="19" t="s">
        <v>3</v>
      </c>
      <c r="J1" s="19"/>
    </row>
    <row r="2" spans="1:10" ht="80.099999999999994" customHeight="1" x14ac:dyDescent="0.2">
      <c r="A2" s="14"/>
      <c r="B2" s="14"/>
      <c r="C2" s="14"/>
      <c r="D2" s="14" t="s">
        <v>4</v>
      </c>
      <c r="E2" s="20" t="s">
        <v>5</v>
      </c>
      <c r="F2" s="20"/>
      <c r="G2" s="20" t="s">
        <v>6</v>
      </c>
      <c r="H2" s="20"/>
      <c r="I2" s="20" t="s">
        <v>7</v>
      </c>
      <c r="J2" s="20"/>
    </row>
    <row r="3" spans="1:10" ht="15" x14ac:dyDescent="0.25">
      <c r="A3" s="21" t="s">
        <v>8</v>
      </c>
      <c r="B3" s="22"/>
      <c r="C3" s="22"/>
      <c r="D3" s="22"/>
      <c r="E3" s="22"/>
      <c r="F3" s="22"/>
      <c r="G3" s="22"/>
      <c r="H3" s="22"/>
      <c r="I3" s="22"/>
      <c r="J3" s="22"/>
    </row>
    <row r="4" spans="1:10" ht="30" customHeight="1" x14ac:dyDescent="0.2">
      <c r="A4" s="2" t="s">
        <v>9</v>
      </c>
      <c r="B4" s="4" t="s">
        <v>10</v>
      </c>
      <c r="C4" s="2" t="s">
        <v>11</v>
      </c>
      <c r="D4" s="2" t="s">
        <v>12</v>
      </c>
      <c r="E4" s="3" t="s">
        <v>13</v>
      </c>
      <c r="F4" s="4" t="s">
        <v>14</v>
      </c>
      <c r="G4" s="4" t="s">
        <v>15</v>
      </c>
      <c r="H4" s="4" t="s">
        <v>16</v>
      </c>
      <c r="I4" s="4" t="s">
        <v>17</v>
      </c>
      <c r="J4" s="4" t="s">
        <v>18</v>
      </c>
    </row>
    <row r="5" spans="1:10" ht="24" customHeight="1" x14ac:dyDescent="0.2">
      <c r="A5" s="5" t="s">
        <v>19</v>
      </c>
      <c r="B5" s="5"/>
      <c r="C5" s="5"/>
      <c r="D5" s="5" t="s">
        <v>20</v>
      </c>
      <c r="E5" s="5"/>
      <c r="F5" s="6"/>
      <c r="G5" s="5"/>
      <c r="H5" s="5"/>
      <c r="I5" s="7">
        <v>6404.79</v>
      </c>
      <c r="J5" s="8">
        <v>3.1967388501155478E-2</v>
      </c>
    </row>
    <row r="6" spans="1:10" ht="24" customHeight="1" x14ac:dyDescent="0.2">
      <c r="A6" s="9" t="s">
        <v>21</v>
      </c>
      <c r="B6" s="11" t="s">
        <v>22</v>
      </c>
      <c r="C6" s="9" t="s">
        <v>23</v>
      </c>
      <c r="D6" s="9" t="s">
        <v>24</v>
      </c>
      <c r="E6" s="10" t="s">
        <v>25</v>
      </c>
      <c r="F6" s="11">
        <v>6</v>
      </c>
      <c r="G6" s="12">
        <v>332.71</v>
      </c>
      <c r="H6" s="12">
        <v>409.39</v>
      </c>
      <c r="I6" s="12">
        <v>2456.34</v>
      </c>
      <c r="J6" s="13">
        <v>1.2260007755278199E-2</v>
      </c>
    </row>
    <row r="7" spans="1:10" ht="24" customHeight="1" x14ac:dyDescent="0.2">
      <c r="A7" s="9" t="s">
        <v>26</v>
      </c>
      <c r="B7" s="11" t="s">
        <v>27</v>
      </c>
      <c r="C7" s="9" t="s">
        <v>28</v>
      </c>
      <c r="D7" s="9" t="s">
        <v>29</v>
      </c>
      <c r="E7" s="10" t="s">
        <v>30</v>
      </c>
      <c r="F7" s="11">
        <v>1</v>
      </c>
      <c r="G7" s="12">
        <v>437.08</v>
      </c>
      <c r="H7" s="12">
        <v>537.82000000000005</v>
      </c>
      <c r="I7" s="12">
        <v>537.82000000000005</v>
      </c>
      <c r="J7" s="13">
        <v>2.6843504445409516E-3</v>
      </c>
    </row>
    <row r="8" spans="1:10" ht="24" customHeight="1" x14ac:dyDescent="0.2">
      <c r="A8" s="9" t="s">
        <v>31</v>
      </c>
      <c r="B8" s="11" t="s">
        <v>32</v>
      </c>
      <c r="C8" s="9" t="s">
        <v>23</v>
      </c>
      <c r="D8" s="9" t="s">
        <v>33</v>
      </c>
      <c r="E8" s="10" t="s">
        <v>34</v>
      </c>
      <c r="F8" s="11">
        <v>10.35</v>
      </c>
      <c r="G8" s="12">
        <v>39.67</v>
      </c>
      <c r="H8" s="12">
        <v>48.81</v>
      </c>
      <c r="I8" s="12">
        <v>505.18</v>
      </c>
      <c r="J8" s="13">
        <v>2.5214386924495144E-3</v>
      </c>
    </row>
    <row r="9" spans="1:10" ht="24" customHeight="1" x14ac:dyDescent="0.2">
      <c r="A9" s="9" t="s">
        <v>35</v>
      </c>
      <c r="B9" s="11" t="s">
        <v>36</v>
      </c>
      <c r="C9" s="9" t="s">
        <v>23</v>
      </c>
      <c r="D9" s="9" t="s">
        <v>37</v>
      </c>
      <c r="E9" s="10" t="s">
        <v>25</v>
      </c>
      <c r="F9" s="11">
        <v>10.92</v>
      </c>
      <c r="G9" s="12">
        <v>6.35</v>
      </c>
      <c r="H9" s="12">
        <v>7.81</v>
      </c>
      <c r="I9" s="12">
        <v>85.28</v>
      </c>
      <c r="J9" s="13">
        <v>4.2564688168988203E-4</v>
      </c>
    </row>
    <row r="10" spans="1:10" ht="24" customHeight="1" x14ac:dyDescent="0.2">
      <c r="A10" s="9" t="s">
        <v>38</v>
      </c>
      <c r="B10" s="11" t="s">
        <v>39</v>
      </c>
      <c r="C10" s="9" t="s">
        <v>23</v>
      </c>
      <c r="D10" s="9" t="s">
        <v>40</v>
      </c>
      <c r="E10" s="10" t="s">
        <v>25</v>
      </c>
      <c r="F10" s="11">
        <v>14.4</v>
      </c>
      <c r="G10" s="12">
        <v>23.13</v>
      </c>
      <c r="H10" s="12">
        <v>28.46</v>
      </c>
      <c r="I10" s="12">
        <v>409.82</v>
      </c>
      <c r="J10" s="13">
        <v>2.0454808284961004E-3</v>
      </c>
    </row>
    <row r="11" spans="1:10" ht="24" customHeight="1" x14ac:dyDescent="0.2">
      <c r="A11" s="9" t="s">
        <v>41</v>
      </c>
      <c r="B11" s="11" t="s">
        <v>42</v>
      </c>
      <c r="C11" s="9" t="s">
        <v>43</v>
      </c>
      <c r="D11" s="9" t="s">
        <v>44</v>
      </c>
      <c r="E11" s="10" t="s">
        <v>34</v>
      </c>
      <c r="F11" s="11">
        <v>2.1</v>
      </c>
      <c r="G11" s="12">
        <v>29.55</v>
      </c>
      <c r="H11" s="12">
        <v>36.36</v>
      </c>
      <c r="I11" s="12">
        <v>76.349999999999994</v>
      </c>
      <c r="J11" s="13">
        <v>3.8107574363300292E-4</v>
      </c>
    </row>
    <row r="12" spans="1:10" ht="36" customHeight="1" x14ac:dyDescent="0.2">
      <c r="A12" s="9" t="s">
        <v>45</v>
      </c>
      <c r="B12" s="11" t="s">
        <v>46</v>
      </c>
      <c r="C12" s="9" t="s">
        <v>23</v>
      </c>
      <c r="D12" s="9" t="s">
        <v>47</v>
      </c>
      <c r="E12" s="10" t="s">
        <v>25</v>
      </c>
      <c r="F12" s="11">
        <v>177.39</v>
      </c>
      <c r="G12" s="12">
        <v>9.51</v>
      </c>
      <c r="H12" s="12">
        <v>11.7</v>
      </c>
      <c r="I12" s="12">
        <v>2075.46</v>
      </c>
      <c r="J12" s="13">
        <v>1.0358971354034739E-2</v>
      </c>
    </row>
    <row r="13" spans="1:10" ht="24" customHeight="1" x14ac:dyDescent="0.2">
      <c r="A13" s="9" t="s">
        <v>48</v>
      </c>
      <c r="B13" s="11" t="s">
        <v>49</v>
      </c>
      <c r="C13" s="9" t="s">
        <v>23</v>
      </c>
      <c r="D13" s="9" t="s">
        <v>50</v>
      </c>
      <c r="E13" s="10" t="s">
        <v>51</v>
      </c>
      <c r="F13" s="11">
        <v>92.35</v>
      </c>
      <c r="G13" s="12">
        <v>1.91</v>
      </c>
      <c r="H13" s="12">
        <v>2.35</v>
      </c>
      <c r="I13" s="12">
        <v>217.02</v>
      </c>
      <c r="J13" s="13">
        <v>1.0831834693285436E-3</v>
      </c>
    </row>
    <row r="14" spans="1:10" ht="24" customHeight="1" x14ac:dyDescent="0.2">
      <c r="A14" s="9" t="s">
        <v>52</v>
      </c>
      <c r="B14" s="11" t="s">
        <v>53</v>
      </c>
      <c r="C14" s="9" t="s">
        <v>23</v>
      </c>
      <c r="D14" s="9" t="s">
        <v>54</v>
      </c>
      <c r="E14" s="10" t="s">
        <v>55</v>
      </c>
      <c r="F14" s="11">
        <v>4</v>
      </c>
      <c r="G14" s="12">
        <v>8.44</v>
      </c>
      <c r="H14" s="12">
        <v>10.38</v>
      </c>
      <c r="I14" s="12">
        <v>41.52</v>
      </c>
      <c r="J14" s="13">
        <v>2.0723333170454857E-4</v>
      </c>
    </row>
    <row r="15" spans="1:10" ht="24" customHeight="1" x14ac:dyDescent="0.2">
      <c r="A15" s="5" t="s">
        <v>56</v>
      </c>
      <c r="B15" s="5"/>
      <c r="C15" s="5"/>
      <c r="D15" s="5" t="s">
        <v>57</v>
      </c>
      <c r="E15" s="5"/>
      <c r="F15" s="6"/>
      <c r="G15" s="5"/>
      <c r="H15" s="5"/>
      <c r="I15" s="7">
        <v>11037.14</v>
      </c>
      <c r="J15" s="8">
        <v>5.5088229640884903E-2</v>
      </c>
    </row>
    <row r="16" spans="1:10" ht="60" customHeight="1" x14ac:dyDescent="0.2">
      <c r="A16" s="9" t="s">
        <v>58</v>
      </c>
      <c r="B16" s="11" t="s">
        <v>59</v>
      </c>
      <c r="C16" s="9" t="s">
        <v>23</v>
      </c>
      <c r="D16" s="9" t="s">
        <v>60</v>
      </c>
      <c r="E16" s="10" t="s">
        <v>25</v>
      </c>
      <c r="F16" s="11">
        <v>94.68</v>
      </c>
      <c r="G16" s="12">
        <v>62.34</v>
      </c>
      <c r="H16" s="12">
        <v>76.7</v>
      </c>
      <c r="I16" s="12">
        <v>7261.95</v>
      </c>
      <c r="J16" s="13">
        <v>3.624561881435083E-2</v>
      </c>
    </row>
    <row r="17" spans="1:10" ht="60" customHeight="1" x14ac:dyDescent="0.2">
      <c r="A17" s="9" t="s">
        <v>61</v>
      </c>
      <c r="B17" s="11" t="s">
        <v>62</v>
      </c>
      <c r="C17" s="9" t="s">
        <v>23</v>
      </c>
      <c r="D17" s="9" t="s">
        <v>63</v>
      </c>
      <c r="E17" s="10" t="s">
        <v>25</v>
      </c>
      <c r="F17" s="11">
        <v>22.86</v>
      </c>
      <c r="G17" s="12">
        <v>74.930000000000007</v>
      </c>
      <c r="H17" s="12">
        <v>92.2</v>
      </c>
      <c r="I17" s="12">
        <v>2107.69</v>
      </c>
      <c r="J17" s="13">
        <v>1.0519836726887282E-2</v>
      </c>
    </row>
    <row r="18" spans="1:10" ht="24" customHeight="1" x14ac:dyDescent="0.2">
      <c r="A18" s="9" t="s">
        <v>64</v>
      </c>
      <c r="B18" s="11" t="s">
        <v>65</v>
      </c>
      <c r="C18" s="9" t="s">
        <v>23</v>
      </c>
      <c r="D18" s="9" t="s">
        <v>66</v>
      </c>
      <c r="E18" s="10" t="s">
        <v>51</v>
      </c>
      <c r="F18" s="11">
        <v>8.8000000000000007</v>
      </c>
      <c r="G18" s="12">
        <v>69.099999999999994</v>
      </c>
      <c r="H18" s="12">
        <v>85.02</v>
      </c>
      <c r="I18" s="12">
        <v>748.17</v>
      </c>
      <c r="J18" s="13">
        <v>3.7342428174709078E-3</v>
      </c>
    </row>
    <row r="19" spans="1:10" ht="24" customHeight="1" x14ac:dyDescent="0.2">
      <c r="A19" s="9" t="s">
        <v>67</v>
      </c>
      <c r="B19" s="11" t="s">
        <v>68</v>
      </c>
      <c r="C19" s="9" t="s">
        <v>23</v>
      </c>
      <c r="D19" s="9" t="s">
        <v>69</v>
      </c>
      <c r="E19" s="10" t="s">
        <v>51</v>
      </c>
      <c r="F19" s="11">
        <v>9.8000000000000007</v>
      </c>
      <c r="G19" s="12">
        <v>76.239999999999995</v>
      </c>
      <c r="H19" s="12">
        <v>93.81</v>
      </c>
      <c r="I19" s="12">
        <v>919.33</v>
      </c>
      <c r="J19" s="13">
        <v>4.5885312821758823E-3</v>
      </c>
    </row>
    <row r="20" spans="1:10" ht="24" customHeight="1" x14ac:dyDescent="0.2">
      <c r="A20" s="5" t="s">
        <v>70</v>
      </c>
      <c r="B20" s="5"/>
      <c r="C20" s="5"/>
      <c r="D20" s="5" t="s">
        <v>71</v>
      </c>
      <c r="E20" s="5"/>
      <c r="F20" s="6"/>
      <c r="G20" s="5"/>
      <c r="H20" s="5"/>
      <c r="I20" s="7">
        <v>23141</v>
      </c>
      <c r="J20" s="8">
        <v>0.11550063894448358</v>
      </c>
    </row>
    <row r="21" spans="1:10" ht="24" customHeight="1" x14ac:dyDescent="0.2">
      <c r="A21" s="9" t="s">
        <v>72</v>
      </c>
      <c r="B21" s="11" t="s">
        <v>73</v>
      </c>
      <c r="C21" s="9" t="s">
        <v>74</v>
      </c>
      <c r="D21" s="9" t="s">
        <v>75</v>
      </c>
      <c r="E21" s="10" t="s">
        <v>25</v>
      </c>
      <c r="F21" s="11">
        <v>126.77</v>
      </c>
      <c r="G21" s="12">
        <v>22.57</v>
      </c>
      <c r="H21" s="12">
        <v>27.77</v>
      </c>
      <c r="I21" s="12">
        <v>3520.4</v>
      </c>
      <c r="J21" s="13">
        <v>1.7570910908783544E-2</v>
      </c>
    </row>
    <row r="22" spans="1:10" ht="36" customHeight="1" x14ac:dyDescent="0.2">
      <c r="A22" s="9" t="s">
        <v>76</v>
      </c>
      <c r="B22" s="11" t="s">
        <v>77</v>
      </c>
      <c r="C22" s="9" t="s">
        <v>74</v>
      </c>
      <c r="D22" s="9" t="s">
        <v>78</v>
      </c>
      <c r="E22" s="10" t="s">
        <v>25</v>
      </c>
      <c r="F22" s="11">
        <v>17.91</v>
      </c>
      <c r="G22" s="12">
        <v>25.86</v>
      </c>
      <c r="H22" s="12">
        <v>31.82</v>
      </c>
      <c r="I22" s="12">
        <v>569.89</v>
      </c>
      <c r="J22" s="13">
        <v>2.8444172303734388E-3</v>
      </c>
    </row>
    <row r="23" spans="1:10" ht="36" customHeight="1" x14ac:dyDescent="0.2">
      <c r="A23" s="9" t="s">
        <v>79</v>
      </c>
      <c r="B23" s="11" t="s">
        <v>80</v>
      </c>
      <c r="C23" s="9" t="s">
        <v>28</v>
      </c>
      <c r="D23" s="9" t="s">
        <v>81</v>
      </c>
      <c r="E23" s="10" t="s">
        <v>25</v>
      </c>
      <c r="F23" s="11">
        <v>17.91</v>
      </c>
      <c r="G23" s="12">
        <v>113.71</v>
      </c>
      <c r="H23" s="12">
        <v>139.91999999999999</v>
      </c>
      <c r="I23" s="12">
        <v>2505.96</v>
      </c>
      <c r="J23" s="13">
        <v>1.2507669554873086E-2</v>
      </c>
    </row>
    <row r="24" spans="1:10" ht="36" customHeight="1" x14ac:dyDescent="0.2">
      <c r="A24" s="9" t="s">
        <v>82</v>
      </c>
      <c r="B24" s="11" t="s">
        <v>83</v>
      </c>
      <c r="C24" s="9" t="s">
        <v>28</v>
      </c>
      <c r="D24" s="9" t="s">
        <v>84</v>
      </c>
      <c r="E24" s="10" t="s">
        <v>25</v>
      </c>
      <c r="F24" s="11">
        <v>126.77</v>
      </c>
      <c r="G24" s="12">
        <v>106.07</v>
      </c>
      <c r="H24" s="12">
        <v>130.51</v>
      </c>
      <c r="I24" s="12">
        <v>16544.75</v>
      </c>
      <c r="J24" s="13">
        <v>8.2577641250453512E-2</v>
      </c>
    </row>
    <row r="25" spans="1:10" ht="24" customHeight="1" x14ac:dyDescent="0.2">
      <c r="A25" s="5" t="s">
        <v>85</v>
      </c>
      <c r="B25" s="5"/>
      <c r="C25" s="5"/>
      <c r="D25" s="5" t="s">
        <v>86</v>
      </c>
      <c r="E25" s="5"/>
      <c r="F25" s="6"/>
      <c r="G25" s="5"/>
      <c r="H25" s="5"/>
      <c r="I25" s="7">
        <v>28831.07</v>
      </c>
      <c r="J25" s="8">
        <v>0.14390073922704863</v>
      </c>
    </row>
    <row r="26" spans="1:10" ht="24" customHeight="1" x14ac:dyDescent="0.2">
      <c r="A26" s="9" t="s">
        <v>87</v>
      </c>
      <c r="B26" s="11" t="s">
        <v>88</v>
      </c>
      <c r="C26" s="9" t="s">
        <v>74</v>
      </c>
      <c r="D26" s="9" t="s">
        <v>89</v>
      </c>
      <c r="E26" s="10" t="s">
        <v>25</v>
      </c>
      <c r="F26" s="11">
        <v>123</v>
      </c>
      <c r="G26" s="12">
        <v>73.8</v>
      </c>
      <c r="H26" s="12">
        <v>90.81</v>
      </c>
      <c r="I26" s="12">
        <v>11169.63</v>
      </c>
      <c r="J26" s="13">
        <v>5.5749509605180075E-2</v>
      </c>
    </row>
    <row r="27" spans="1:10" ht="24" customHeight="1" x14ac:dyDescent="0.2">
      <c r="A27" s="9" t="s">
        <v>90</v>
      </c>
      <c r="B27" s="11" t="s">
        <v>91</v>
      </c>
      <c r="C27" s="9" t="s">
        <v>74</v>
      </c>
      <c r="D27" s="9" t="s">
        <v>92</v>
      </c>
      <c r="E27" s="10" t="s">
        <v>25</v>
      </c>
      <c r="F27" s="11">
        <v>77.650000000000006</v>
      </c>
      <c r="G27" s="12">
        <v>78.790000000000006</v>
      </c>
      <c r="H27" s="12">
        <v>96.95</v>
      </c>
      <c r="I27" s="12">
        <v>7528.16</v>
      </c>
      <c r="J27" s="13">
        <v>3.7574317880657855E-2</v>
      </c>
    </row>
    <row r="28" spans="1:10" ht="60" customHeight="1" x14ac:dyDescent="0.2">
      <c r="A28" s="9" t="s">
        <v>93</v>
      </c>
      <c r="B28" s="11" t="s">
        <v>94</v>
      </c>
      <c r="C28" s="9" t="s">
        <v>23</v>
      </c>
      <c r="D28" s="9" t="s">
        <v>95</v>
      </c>
      <c r="E28" s="10" t="s">
        <v>25</v>
      </c>
      <c r="F28" s="11">
        <v>124.11</v>
      </c>
      <c r="G28" s="12">
        <v>23.81</v>
      </c>
      <c r="H28" s="12">
        <v>29.29</v>
      </c>
      <c r="I28" s="12">
        <v>3635.18</v>
      </c>
      <c r="J28" s="13">
        <v>1.8143797272296262E-2</v>
      </c>
    </row>
    <row r="29" spans="1:10" ht="48" customHeight="1" x14ac:dyDescent="0.2">
      <c r="A29" s="9" t="s">
        <v>96</v>
      </c>
      <c r="B29" s="11" t="s">
        <v>97</v>
      </c>
      <c r="C29" s="9" t="s">
        <v>23</v>
      </c>
      <c r="D29" s="9" t="s">
        <v>98</v>
      </c>
      <c r="E29" s="10" t="s">
        <v>25</v>
      </c>
      <c r="F29" s="11">
        <v>125.46</v>
      </c>
      <c r="G29" s="12">
        <v>32.4</v>
      </c>
      <c r="H29" s="12">
        <v>39.86</v>
      </c>
      <c r="I29" s="12">
        <v>5000.83</v>
      </c>
      <c r="J29" s="13">
        <v>2.4959987046918534E-2</v>
      </c>
    </row>
    <row r="30" spans="1:10" ht="48" customHeight="1" x14ac:dyDescent="0.2">
      <c r="A30" s="9" t="s">
        <v>99</v>
      </c>
      <c r="B30" s="11" t="s">
        <v>100</v>
      </c>
      <c r="C30" s="9" t="s">
        <v>23</v>
      </c>
      <c r="D30" s="9" t="s">
        <v>101</v>
      </c>
      <c r="E30" s="10" t="s">
        <v>25</v>
      </c>
      <c r="F30" s="11">
        <v>250.38</v>
      </c>
      <c r="G30" s="12">
        <v>4.8600000000000003</v>
      </c>
      <c r="H30" s="12">
        <v>5.98</v>
      </c>
      <c r="I30" s="12">
        <v>1497.27</v>
      </c>
      <c r="J30" s="13">
        <v>7.4731274219958918E-3</v>
      </c>
    </row>
    <row r="31" spans="1:10" ht="24" customHeight="1" x14ac:dyDescent="0.2">
      <c r="A31" s="5" t="s">
        <v>102</v>
      </c>
      <c r="B31" s="5"/>
      <c r="C31" s="5"/>
      <c r="D31" s="5" t="s">
        <v>103</v>
      </c>
      <c r="E31" s="5"/>
      <c r="F31" s="6"/>
      <c r="G31" s="5"/>
      <c r="H31" s="5"/>
      <c r="I31" s="7">
        <v>25924.720000000001</v>
      </c>
      <c r="J31" s="8">
        <v>0.12939465556617399</v>
      </c>
    </row>
    <row r="32" spans="1:10" ht="24" customHeight="1" x14ac:dyDescent="0.2">
      <c r="A32" s="9" t="s">
        <v>104</v>
      </c>
      <c r="B32" s="11" t="s">
        <v>105</v>
      </c>
      <c r="C32" s="9" t="s">
        <v>28</v>
      </c>
      <c r="D32" s="9" t="s">
        <v>106</v>
      </c>
      <c r="E32" s="10" t="s">
        <v>107</v>
      </c>
      <c r="F32" s="11">
        <v>48.7</v>
      </c>
      <c r="G32" s="12">
        <v>23.75</v>
      </c>
      <c r="H32" s="12">
        <v>29.22</v>
      </c>
      <c r="I32" s="12">
        <v>1423.01</v>
      </c>
      <c r="J32" s="13">
        <v>7.1024832213123709E-3</v>
      </c>
    </row>
    <row r="33" spans="1:10" ht="48" customHeight="1" x14ac:dyDescent="0.2">
      <c r="A33" s="9" t="s">
        <v>108</v>
      </c>
      <c r="B33" s="11" t="s">
        <v>109</v>
      </c>
      <c r="C33" s="9" t="s">
        <v>28</v>
      </c>
      <c r="D33" s="9" t="s">
        <v>110</v>
      </c>
      <c r="E33" s="10" t="s">
        <v>51</v>
      </c>
      <c r="F33" s="11">
        <v>69.400000000000006</v>
      </c>
      <c r="G33" s="12">
        <v>19.190000000000001</v>
      </c>
      <c r="H33" s="12">
        <v>23.61</v>
      </c>
      <c r="I33" s="12">
        <v>1638.53</v>
      </c>
      <c r="J33" s="13">
        <v>8.1781799373278896E-3</v>
      </c>
    </row>
    <row r="34" spans="1:10" ht="48" customHeight="1" x14ac:dyDescent="0.2">
      <c r="A34" s="9" t="s">
        <v>111</v>
      </c>
      <c r="B34" s="11" t="s">
        <v>112</v>
      </c>
      <c r="C34" s="9" t="s">
        <v>23</v>
      </c>
      <c r="D34" s="9" t="s">
        <v>113</v>
      </c>
      <c r="E34" s="10" t="s">
        <v>25</v>
      </c>
      <c r="F34" s="11">
        <v>20.04</v>
      </c>
      <c r="G34" s="12">
        <v>291.5</v>
      </c>
      <c r="H34" s="12">
        <v>358.69</v>
      </c>
      <c r="I34" s="12">
        <v>7188.14</v>
      </c>
      <c r="J34" s="13">
        <v>3.5877220639661214E-2</v>
      </c>
    </row>
    <row r="35" spans="1:10" ht="48" customHeight="1" x14ac:dyDescent="0.2">
      <c r="A35" s="9" t="s">
        <v>114</v>
      </c>
      <c r="B35" s="11" t="s">
        <v>115</v>
      </c>
      <c r="C35" s="9" t="s">
        <v>23</v>
      </c>
      <c r="D35" s="9" t="s">
        <v>116</v>
      </c>
      <c r="E35" s="10" t="s">
        <v>25</v>
      </c>
      <c r="F35" s="11">
        <v>0.64</v>
      </c>
      <c r="G35" s="12">
        <v>265</v>
      </c>
      <c r="H35" s="12">
        <v>326.08</v>
      </c>
      <c r="I35" s="12">
        <v>208.69</v>
      </c>
      <c r="J35" s="13">
        <v>1.0416070325968748E-3</v>
      </c>
    </row>
    <row r="36" spans="1:10" ht="36" customHeight="1" x14ac:dyDescent="0.2">
      <c r="A36" s="9" t="s">
        <v>117</v>
      </c>
      <c r="B36" s="11" t="s">
        <v>118</v>
      </c>
      <c r="C36" s="9" t="s">
        <v>23</v>
      </c>
      <c r="D36" s="9" t="s">
        <v>119</v>
      </c>
      <c r="E36" s="10" t="s">
        <v>25</v>
      </c>
      <c r="F36" s="11">
        <v>1.2</v>
      </c>
      <c r="G36" s="12">
        <v>422.04</v>
      </c>
      <c r="H36" s="12">
        <v>519.32000000000005</v>
      </c>
      <c r="I36" s="12">
        <v>623.17999999999995</v>
      </c>
      <c r="J36" s="13">
        <v>3.1103966197408616E-3</v>
      </c>
    </row>
    <row r="37" spans="1:10" ht="24" customHeight="1" x14ac:dyDescent="0.2">
      <c r="A37" s="9" t="s">
        <v>120</v>
      </c>
      <c r="B37" s="11" t="s">
        <v>121</v>
      </c>
      <c r="C37" s="9" t="s">
        <v>74</v>
      </c>
      <c r="D37" s="9" t="s">
        <v>122</v>
      </c>
      <c r="E37" s="10" t="s">
        <v>51</v>
      </c>
      <c r="F37" s="11">
        <v>6.5</v>
      </c>
      <c r="G37" s="12">
        <v>86.88</v>
      </c>
      <c r="H37" s="12">
        <v>106.9</v>
      </c>
      <c r="I37" s="12">
        <v>694.85</v>
      </c>
      <c r="J37" s="13">
        <v>3.4681136930372245E-3</v>
      </c>
    </row>
    <row r="38" spans="1:10" ht="36" customHeight="1" x14ac:dyDescent="0.2">
      <c r="A38" s="9" t="s">
        <v>123</v>
      </c>
      <c r="B38" s="11" t="s">
        <v>124</v>
      </c>
      <c r="C38" s="9" t="s">
        <v>74</v>
      </c>
      <c r="D38" s="9" t="s">
        <v>125</v>
      </c>
      <c r="E38" s="10" t="s">
        <v>25</v>
      </c>
      <c r="F38" s="11">
        <v>10.56</v>
      </c>
      <c r="G38" s="12">
        <v>319.73</v>
      </c>
      <c r="H38" s="12">
        <v>393.42</v>
      </c>
      <c r="I38" s="12">
        <v>4154.51</v>
      </c>
      <c r="J38" s="13">
        <v>2.0735861004331984E-2</v>
      </c>
    </row>
    <row r="39" spans="1:10" ht="24" customHeight="1" x14ac:dyDescent="0.2">
      <c r="A39" s="9" t="s">
        <v>126</v>
      </c>
      <c r="B39" s="11" t="s">
        <v>127</v>
      </c>
      <c r="C39" s="9" t="s">
        <v>23</v>
      </c>
      <c r="D39" s="9" t="s">
        <v>128</v>
      </c>
      <c r="E39" s="10" t="s">
        <v>25</v>
      </c>
      <c r="F39" s="11">
        <v>10.56</v>
      </c>
      <c r="G39" s="12">
        <v>181.71</v>
      </c>
      <c r="H39" s="12">
        <v>223.59</v>
      </c>
      <c r="I39" s="12">
        <v>2361.11</v>
      </c>
      <c r="J39" s="13">
        <v>1.1784698743278581E-2</v>
      </c>
    </row>
    <row r="40" spans="1:10" ht="36" customHeight="1" x14ac:dyDescent="0.2">
      <c r="A40" s="9" t="s">
        <v>129</v>
      </c>
      <c r="B40" s="11" t="s">
        <v>130</v>
      </c>
      <c r="C40" s="9" t="s">
        <v>23</v>
      </c>
      <c r="D40" s="9" t="s">
        <v>131</v>
      </c>
      <c r="E40" s="10" t="s">
        <v>55</v>
      </c>
      <c r="F40" s="11">
        <v>4</v>
      </c>
      <c r="G40" s="12">
        <v>592.19000000000005</v>
      </c>
      <c r="H40" s="12">
        <v>728.68</v>
      </c>
      <c r="I40" s="12">
        <v>2914.72</v>
      </c>
      <c r="J40" s="13">
        <v>1.4547859744361314E-2</v>
      </c>
    </row>
    <row r="41" spans="1:10" ht="84" customHeight="1" x14ac:dyDescent="0.2">
      <c r="A41" s="9" t="s">
        <v>132</v>
      </c>
      <c r="B41" s="11" t="s">
        <v>133</v>
      </c>
      <c r="C41" s="9" t="s">
        <v>28</v>
      </c>
      <c r="D41" s="9" t="s">
        <v>134</v>
      </c>
      <c r="E41" s="10" t="s">
        <v>55</v>
      </c>
      <c r="F41" s="11">
        <v>2</v>
      </c>
      <c r="G41" s="12">
        <v>1277.43</v>
      </c>
      <c r="H41" s="12">
        <v>1571.87</v>
      </c>
      <c r="I41" s="12">
        <v>3143.74</v>
      </c>
      <c r="J41" s="13">
        <v>1.5690937240194061E-2</v>
      </c>
    </row>
    <row r="42" spans="1:10" ht="36" customHeight="1" x14ac:dyDescent="0.2">
      <c r="A42" s="9" t="s">
        <v>135</v>
      </c>
      <c r="B42" s="11" t="s">
        <v>136</v>
      </c>
      <c r="C42" s="9" t="s">
        <v>23</v>
      </c>
      <c r="D42" s="9" t="s">
        <v>137</v>
      </c>
      <c r="E42" s="10" t="s">
        <v>55</v>
      </c>
      <c r="F42" s="11">
        <v>4</v>
      </c>
      <c r="G42" s="12">
        <v>319.83999999999997</v>
      </c>
      <c r="H42" s="12">
        <v>393.56</v>
      </c>
      <c r="I42" s="12">
        <v>1574.24</v>
      </c>
      <c r="J42" s="13">
        <v>7.8572976903316123E-3</v>
      </c>
    </row>
    <row r="43" spans="1:10" ht="24" customHeight="1" x14ac:dyDescent="0.2">
      <c r="A43" s="5" t="s">
        <v>138</v>
      </c>
      <c r="B43" s="5"/>
      <c r="C43" s="5"/>
      <c r="D43" s="5" t="s">
        <v>139</v>
      </c>
      <c r="E43" s="5"/>
      <c r="F43" s="6"/>
      <c r="G43" s="5"/>
      <c r="H43" s="5"/>
      <c r="I43" s="7">
        <v>8763.35</v>
      </c>
      <c r="J43" s="8">
        <v>4.3739359763801916E-2</v>
      </c>
    </row>
    <row r="44" spans="1:10" ht="24" customHeight="1" x14ac:dyDescent="0.2">
      <c r="A44" s="9" t="s">
        <v>140</v>
      </c>
      <c r="B44" s="11" t="s">
        <v>141</v>
      </c>
      <c r="C44" s="9" t="s">
        <v>23</v>
      </c>
      <c r="D44" s="9" t="s">
        <v>142</v>
      </c>
      <c r="E44" s="10" t="s">
        <v>25</v>
      </c>
      <c r="F44" s="11">
        <v>125.46</v>
      </c>
      <c r="G44" s="12">
        <v>10.54</v>
      </c>
      <c r="H44" s="12">
        <v>12.96</v>
      </c>
      <c r="I44" s="12">
        <v>1625.96</v>
      </c>
      <c r="J44" s="13">
        <v>8.1154409445647335E-3</v>
      </c>
    </row>
    <row r="45" spans="1:10" ht="24" customHeight="1" x14ac:dyDescent="0.2">
      <c r="A45" s="9" t="s">
        <v>143</v>
      </c>
      <c r="B45" s="11" t="s">
        <v>144</v>
      </c>
      <c r="C45" s="9" t="s">
        <v>23</v>
      </c>
      <c r="D45" s="9" t="s">
        <v>145</v>
      </c>
      <c r="E45" s="10" t="s">
        <v>25</v>
      </c>
      <c r="F45" s="11">
        <v>258.89</v>
      </c>
      <c r="G45" s="12">
        <v>2.19</v>
      </c>
      <c r="H45" s="12">
        <v>2.69</v>
      </c>
      <c r="I45" s="12">
        <v>696.41</v>
      </c>
      <c r="J45" s="13">
        <v>3.4758999164827714E-3</v>
      </c>
    </row>
    <row r="46" spans="1:10" ht="24" customHeight="1" x14ac:dyDescent="0.2">
      <c r="A46" s="9" t="s">
        <v>146</v>
      </c>
      <c r="B46" s="11" t="s">
        <v>147</v>
      </c>
      <c r="C46" s="9" t="s">
        <v>23</v>
      </c>
      <c r="D46" s="9" t="s">
        <v>148</v>
      </c>
      <c r="E46" s="10" t="s">
        <v>25</v>
      </c>
      <c r="F46" s="11">
        <v>258.89</v>
      </c>
      <c r="G46" s="12">
        <v>8.6999999999999993</v>
      </c>
      <c r="H46" s="12">
        <v>10.7</v>
      </c>
      <c r="I46" s="12">
        <v>2770.12</v>
      </c>
      <c r="J46" s="13">
        <v>1.3826136724985647E-2</v>
      </c>
    </row>
    <row r="47" spans="1:10" ht="24" customHeight="1" x14ac:dyDescent="0.2">
      <c r="A47" s="9" t="s">
        <v>149</v>
      </c>
      <c r="B47" s="11" t="s">
        <v>150</v>
      </c>
      <c r="C47" s="9" t="s">
        <v>23</v>
      </c>
      <c r="D47" s="9" t="s">
        <v>151</v>
      </c>
      <c r="E47" s="10" t="s">
        <v>25</v>
      </c>
      <c r="F47" s="11">
        <v>156.19999999999999</v>
      </c>
      <c r="G47" s="12">
        <v>2.11</v>
      </c>
      <c r="H47" s="12">
        <v>2.59</v>
      </c>
      <c r="I47" s="12">
        <v>404.55</v>
      </c>
      <c r="J47" s="13">
        <v>2.0191773685230038E-3</v>
      </c>
    </row>
    <row r="48" spans="1:10" ht="36" customHeight="1" x14ac:dyDescent="0.2">
      <c r="A48" s="9" t="s">
        <v>152</v>
      </c>
      <c r="B48" s="11" t="s">
        <v>153</v>
      </c>
      <c r="C48" s="9" t="s">
        <v>23</v>
      </c>
      <c r="D48" s="9" t="s">
        <v>154</v>
      </c>
      <c r="E48" s="10" t="s">
        <v>25</v>
      </c>
      <c r="F48" s="11">
        <v>156.19999999999999</v>
      </c>
      <c r="G48" s="12">
        <v>15.67</v>
      </c>
      <c r="H48" s="12">
        <v>19.28</v>
      </c>
      <c r="I48" s="12">
        <v>3011.53</v>
      </c>
      <c r="J48" s="13">
        <v>1.5031054803183987E-2</v>
      </c>
    </row>
    <row r="49" spans="1:10" ht="24" customHeight="1" x14ac:dyDescent="0.2">
      <c r="A49" s="9" t="s">
        <v>155</v>
      </c>
      <c r="B49" s="11" t="s">
        <v>156</v>
      </c>
      <c r="C49" s="9" t="s">
        <v>28</v>
      </c>
      <c r="D49" s="9" t="s">
        <v>157</v>
      </c>
      <c r="E49" s="10" t="s">
        <v>25</v>
      </c>
      <c r="F49" s="11">
        <v>15.22</v>
      </c>
      <c r="G49" s="12">
        <v>13.61</v>
      </c>
      <c r="H49" s="12">
        <v>16.739999999999998</v>
      </c>
      <c r="I49" s="12">
        <v>254.78</v>
      </c>
      <c r="J49" s="13">
        <v>1.2716500060617746E-3</v>
      </c>
    </row>
    <row r="50" spans="1:10" ht="24" customHeight="1" x14ac:dyDescent="0.2">
      <c r="A50" s="5" t="s">
        <v>158</v>
      </c>
      <c r="B50" s="5"/>
      <c r="C50" s="5"/>
      <c r="D50" s="5" t="s">
        <v>159</v>
      </c>
      <c r="E50" s="5"/>
      <c r="F50" s="6"/>
      <c r="G50" s="5"/>
      <c r="H50" s="5"/>
      <c r="I50" s="7">
        <v>21188.18</v>
      </c>
      <c r="J50" s="8">
        <v>0.10575378454132181</v>
      </c>
    </row>
    <row r="51" spans="1:10" ht="24" customHeight="1" x14ac:dyDescent="0.2">
      <c r="A51" s="9" t="s">
        <v>160</v>
      </c>
      <c r="B51" s="11" t="s">
        <v>161</v>
      </c>
      <c r="C51" s="9" t="s">
        <v>74</v>
      </c>
      <c r="D51" s="9" t="s">
        <v>162</v>
      </c>
      <c r="E51" s="10" t="s">
        <v>25</v>
      </c>
      <c r="F51" s="11">
        <v>54.85</v>
      </c>
      <c r="G51" s="12">
        <v>56.39</v>
      </c>
      <c r="H51" s="12">
        <v>69.38</v>
      </c>
      <c r="I51" s="12">
        <v>3805.49</v>
      </c>
      <c r="J51" s="13">
        <v>1.8993843243457188E-2</v>
      </c>
    </row>
    <row r="52" spans="1:10" ht="60" customHeight="1" x14ac:dyDescent="0.2">
      <c r="A52" s="9" t="s">
        <v>163</v>
      </c>
      <c r="B52" s="11" t="s">
        <v>164</v>
      </c>
      <c r="C52" s="9" t="s">
        <v>74</v>
      </c>
      <c r="D52" s="9" t="s">
        <v>165</v>
      </c>
      <c r="E52" s="10" t="s">
        <v>25</v>
      </c>
      <c r="F52" s="11">
        <v>79.03</v>
      </c>
      <c r="G52" s="12">
        <v>71.069999999999993</v>
      </c>
      <c r="H52" s="12">
        <v>87.45</v>
      </c>
      <c r="I52" s="12">
        <v>6911.17</v>
      </c>
      <c r="J52" s="13">
        <v>3.4494816596255418E-2</v>
      </c>
    </row>
    <row r="53" spans="1:10" ht="24" customHeight="1" x14ac:dyDescent="0.2">
      <c r="A53" s="9" t="s">
        <v>166</v>
      </c>
      <c r="B53" s="11" t="s">
        <v>167</v>
      </c>
      <c r="C53" s="9" t="s">
        <v>74</v>
      </c>
      <c r="D53" s="9" t="s">
        <v>168</v>
      </c>
      <c r="E53" s="10" t="s">
        <v>25</v>
      </c>
      <c r="F53" s="11">
        <v>35.54</v>
      </c>
      <c r="G53" s="12">
        <v>213.7</v>
      </c>
      <c r="H53" s="12">
        <v>262.95</v>
      </c>
      <c r="I53" s="12">
        <v>9345.24</v>
      </c>
      <c r="J53" s="13">
        <v>4.664367102067956E-2</v>
      </c>
    </row>
    <row r="54" spans="1:10" ht="36" customHeight="1" x14ac:dyDescent="0.2">
      <c r="A54" s="9" t="s">
        <v>169</v>
      </c>
      <c r="B54" s="11" t="s">
        <v>170</v>
      </c>
      <c r="C54" s="9" t="s">
        <v>74</v>
      </c>
      <c r="D54" s="9" t="s">
        <v>171</v>
      </c>
      <c r="E54" s="10" t="s">
        <v>55</v>
      </c>
      <c r="F54" s="11">
        <v>4</v>
      </c>
      <c r="G54" s="12">
        <v>228.83</v>
      </c>
      <c r="H54" s="12">
        <v>281.57</v>
      </c>
      <c r="I54" s="12">
        <v>1126.28</v>
      </c>
      <c r="J54" s="13">
        <v>5.6214536809296471E-3</v>
      </c>
    </row>
    <row r="55" spans="1:10" ht="24" customHeight="1" x14ac:dyDescent="0.2">
      <c r="A55" s="5" t="s">
        <v>172</v>
      </c>
      <c r="B55" s="5"/>
      <c r="C55" s="5"/>
      <c r="D55" s="5" t="s">
        <v>173</v>
      </c>
      <c r="E55" s="5"/>
      <c r="F55" s="6"/>
      <c r="G55" s="5"/>
      <c r="H55" s="5"/>
      <c r="I55" s="7">
        <v>13766.83</v>
      </c>
      <c r="J55" s="8">
        <v>6.8712573408240135E-2</v>
      </c>
    </row>
    <row r="56" spans="1:10" ht="24" customHeight="1" x14ac:dyDescent="0.2">
      <c r="A56" s="5" t="s">
        <v>174</v>
      </c>
      <c r="B56" s="5"/>
      <c r="C56" s="5"/>
      <c r="D56" s="5" t="s">
        <v>175</v>
      </c>
      <c r="E56" s="5"/>
      <c r="F56" s="6"/>
      <c r="G56" s="5"/>
      <c r="H56" s="5"/>
      <c r="I56" s="7">
        <v>5074.55</v>
      </c>
      <c r="J56" s="8">
        <v>2.5327936016409366E-2</v>
      </c>
    </row>
    <row r="57" spans="1:10" ht="48" customHeight="1" x14ac:dyDescent="0.2">
      <c r="A57" s="9" t="s">
        <v>176</v>
      </c>
      <c r="B57" s="11" t="s">
        <v>177</v>
      </c>
      <c r="C57" s="9" t="s">
        <v>28</v>
      </c>
      <c r="D57" s="9" t="s">
        <v>178</v>
      </c>
      <c r="E57" s="10" t="s">
        <v>25</v>
      </c>
      <c r="F57" s="11">
        <v>175.05</v>
      </c>
      <c r="G57" s="12">
        <v>13.85</v>
      </c>
      <c r="H57" s="12">
        <v>17.04</v>
      </c>
      <c r="I57" s="12">
        <v>2982.85</v>
      </c>
      <c r="J57" s="13">
        <v>1.4887908079838938E-2</v>
      </c>
    </row>
    <row r="58" spans="1:10" ht="24" customHeight="1" x14ac:dyDescent="0.2">
      <c r="A58" s="9" t="s">
        <v>179</v>
      </c>
      <c r="B58" s="11" t="s">
        <v>180</v>
      </c>
      <c r="C58" s="9" t="s">
        <v>74</v>
      </c>
      <c r="D58" s="9" t="s">
        <v>181</v>
      </c>
      <c r="E58" s="10" t="s">
        <v>51</v>
      </c>
      <c r="F58" s="11">
        <v>58.2</v>
      </c>
      <c r="G58" s="12">
        <v>29.21</v>
      </c>
      <c r="H58" s="12">
        <v>35.94</v>
      </c>
      <c r="I58" s="12">
        <v>2091.6999999999998</v>
      </c>
      <c r="J58" s="13">
        <v>1.044002793657043E-2</v>
      </c>
    </row>
    <row r="59" spans="1:10" ht="24" customHeight="1" x14ac:dyDescent="0.2">
      <c r="A59" s="5" t="s">
        <v>182</v>
      </c>
      <c r="B59" s="5"/>
      <c r="C59" s="5"/>
      <c r="D59" s="5" t="s">
        <v>183</v>
      </c>
      <c r="E59" s="5"/>
      <c r="F59" s="6"/>
      <c r="G59" s="5"/>
      <c r="H59" s="5"/>
      <c r="I59" s="7">
        <v>3733</v>
      </c>
      <c r="J59" s="8">
        <v>1.8632033411683038E-2</v>
      </c>
    </row>
    <row r="60" spans="1:10" ht="24" customHeight="1" x14ac:dyDescent="0.2">
      <c r="A60" s="9" t="s">
        <v>184</v>
      </c>
      <c r="B60" s="11" t="s">
        <v>185</v>
      </c>
      <c r="C60" s="9" t="s">
        <v>23</v>
      </c>
      <c r="D60" s="9" t="s">
        <v>186</v>
      </c>
      <c r="E60" s="10" t="s">
        <v>34</v>
      </c>
      <c r="F60" s="11">
        <v>0.72</v>
      </c>
      <c r="G60" s="12">
        <v>60.52</v>
      </c>
      <c r="H60" s="12">
        <v>74.459999999999994</v>
      </c>
      <c r="I60" s="12">
        <v>53.61</v>
      </c>
      <c r="J60" s="13">
        <v>2.6757656340753487E-4</v>
      </c>
    </row>
    <row r="61" spans="1:10" ht="48" customHeight="1" x14ac:dyDescent="0.2">
      <c r="A61" s="9" t="s">
        <v>187</v>
      </c>
      <c r="B61" s="11" t="s">
        <v>188</v>
      </c>
      <c r="C61" s="9" t="s">
        <v>23</v>
      </c>
      <c r="D61" s="9" t="s">
        <v>189</v>
      </c>
      <c r="E61" s="10" t="s">
        <v>190</v>
      </c>
      <c r="F61" s="11">
        <v>31.1</v>
      </c>
      <c r="G61" s="12">
        <v>13.68</v>
      </c>
      <c r="H61" s="12">
        <v>16.829999999999998</v>
      </c>
      <c r="I61" s="12">
        <v>523.41</v>
      </c>
      <c r="J61" s="13">
        <v>2.6124277010471523E-3</v>
      </c>
    </row>
    <row r="62" spans="1:10" ht="48" customHeight="1" x14ac:dyDescent="0.2">
      <c r="A62" s="9" t="s">
        <v>191</v>
      </c>
      <c r="B62" s="11" t="s">
        <v>192</v>
      </c>
      <c r="C62" s="9" t="s">
        <v>23</v>
      </c>
      <c r="D62" s="9" t="s">
        <v>193</v>
      </c>
      <c r="E62" s="10" t="s">
        <v>190</v>
      </c>
      <c r="F62" s="11">
        <v>19.43</v>
      </c>
      <c r="G62" s="12">
        <v>11.56</v>
      </c>
      <c r="H62" s="12">
        <v>14.22</v>
      </c>
      <c r="I62" s="12">
        <v>276.29000000000002</v>
      </c>
      <c r="J62" s="13">
        <v>1.3790100485705616E-3</v>
      </c>
    </row>
    <row r="63" spans="1:10" ht="48" customHeight="1" x14ac:dyDescent="0.2">
      <c r="A63" s="9" t="s">
        <v>194</v>
      </c>
      <c r="B63" s="11" t="s">
        <v>195</v>
      </c>
      <c r="C63" s="9" t="s">
        <v>23</v>
      </c>
      <c r="D63" s="9" t="s">
        <v>196</v>
      </c>
      <c r="E63" s="10" t="s">
        <v>190</v>
      </c>
      <c r="F63" s="11">
        <v>35.04</v>
      </c>
      <c r="G63" s="12">
        <v>10.18</v>
      </c>
      <c r="H63" s="12">
        <v>12.52</v>
      </c>
      <c r="I63" s="12">
        <v>438.7</v>
      </c>
      <c r="J63" s="13">
        <v>2.1896257856162198E-3</v>
      </c>
    </row>
    <row r="64" spans="1:10" ht="48" customHeight="1" x14ac:dyDescent="0.2">
      <c r="A64" s="9" t="s">
        <v>197</v>
      </c>
      <c r="B64" s="11" t="s">
        <v>198</v>
      </c>
      <c r="C64" s="9" t="s">
        <v>23</v>
      </c>
      <c r="D64" s="9" t="s">
        <v>199</v>
      </c>
      <c r="E64" s="10" t="s">
        <v>190</v>
      </c>
      <c r="F64" s="11">
        <v>11.2</v>
      </c>
      <c r="G64" s="12">
        <v>11.28</v>
      </c>
      <c r="H64" s="12">
        <v>13.88</v>
      </c>
      <c r="I64" s="12">
        <v>155.44999999999999</v>
      </c>
      <c r="J64" s="13">
        <v>7.7587720167321948E-4</v>
      </c>
    </row>
    <row r="65" spans="1:10" ht="48" customHeight="1" x14ac:dyDescent="0.2">
      <c r="A65" s="9" t="s">
        <v>200</v>
      </c>
      <c r="B65" s="11" t="s">
        <v>201</v>
      </c>
      <c r="C65" s="9" t="s">
        <v>23</v>
      </c>
      <c r="D65" s="9" t="s">
        <v>202</v>
      </c>
      <c r="E65" s="10" t="s">
        <v>25</v>
      </c>
      <c r="F65" s="11">
        <v>11.2</v>
      </c>
      <c r="G65" s="12">
        <v>45.07</v>
      </c>
      <c r="H65" s="12">
        <v>55.45</v>
      </c>
      <c r="I65" s="12">
        <v>621.04</v>
      </c>
      <c r="J65" s="13">
        <v>3.0997155183476116E-3</v>
      </c>
    </row>
    <row r="66" spans="1:10" ht="36" customHeight="1" x14ac:dyDescent="0.2">
      <c r="A66" s="9" t="s">
        <v>203</v>
      </c>
      <c r="B66" s="11" t="s">
        <v>204</v>
      </c>
      <c r="C66" s="9" t="s">
        <v>23</v>
      </c>
      <c r="D66" s="9" t="s">
        <v>205</v>
      </c>
      <c r="E66" s="10" t="s">
        <v>34</v>
      </c>
      <c r="F66" s="11">
        <v>2.57</v>
      </c>
      <c r="G66" s="12">
        <v>372.94</v>
      </c>
      <c r="H66" s="12">
        <v>458.9</v>
      </c>
      <c r="I66" s="12">
        <v>1179.3699999999999</v>
      </c>
      <c r="J66" s="13">
        <v>5.8864348365219995E-3</v>
      </c>
    </row>
    <row r="67" spans="1:10" ht="24" customHeight="1" x14ac:dyDescent="0.2">
      <c r="A67" s="9" t="s">
        <v>206</v>
      </c>
      <c r="B67" s="11" t="s">
        <v>207</v>
      </c>
      <c r="C67" s="9" t="s">
        <v>23</v>
      </c>
      <c r="D67" s="9" t="s">
        <v>208</v>
      </c>
      <c r="E67" s="10" t="s">
        <v>34</v>
      </c>
      <c r="F67" s="11">
        <v>2.57</v>
      </c>
      <c r="G67" s="12">
        <v>153.41</v>
      </c>
      <c r="H67" s="12">
        <v>188.77</v>
      </c>
      <c r="I67" s="12">
        <v>485.13</v>
      </c>
      <c r="J67" s="13">
        <v>2.4213657564987391E-3</v>
      </c>
    </row>
    <row r="68" spans="1:10" ht="24" customHeight="1" x14ac:dyDescent="0.2">
      <c r="A68" s="5" t="s">
        <v>209</v>
      </c>
      <c r="B68" s="5"/>
      <c r="C68" s="5"/>
      <c r="D68" s="5" t="s">
        <v>210</v>
      </c>
      <c r="E68" s="5"/>
      <c r="F68" s="6"/>
      <c r="G68" s="5"/>
      <c r="H68" s="5"/>
      <c r="I68" s="7">
        <v>3238.47</v>
      </c>
      <c r="J68" s="8">
        <v>1.6163750667756004E-2</v>
      </c>
    </row>
    <row r="69" spans="1:10" ht="60" customHeight="1" x14ac:dyDescent="0.2">
      <c r="A69" s="9" t="s">
        <v>211</v>
      </c>
      <c r="B69" s="11" t="s">
        <v>212</v>
      </c>
      <c r="C69" s="9" t="s">
        <v>23</v>
      </c>
      <c r="D69" s="9" t="s">
        <v>213</v>
      </c>
      <c r="E69" s="10" t="s">
        <v>25</v>
      </c>
      <c r="F69" s="11">
        <v>14.85</v>
      </c>
      <c r="G69" s="12">
        <v>67.180000000000007</v>
      </c>
      <c r="H69" s="12">
        <v>82.66</v>
      </c>
      <c r="I69" s="12">
        <v>1227.5</v>
      </c>
      <c r="J69" s="13">
        <v>6.1266597944926145E-3</v>
      </c>
    </row>
    <row r="70" spans="1:10" ht="48" customHeight="1" x14ac:dyDescent="0.2">
      <c r="A70" s="9" t="s">
        <v>214</v>
      </c>
      <c r="B70" s="11" t="s">
        <v>100</v>
      </c>
      <c r="C70" s="9" t="s">
        <v>23</v>
      </c>
      <c r="D70" s="9" t="s">
        <v>101</v>
      </c>
      <c r="E70" s="10" t="s">
        <v>25</v>
      </c>
      <c r="F70" s="11">
        <v>29.7</v>
      </c>
      <c r="G70" s="12">
        <v>4.8600000000000003</v>
      </c>
      <c r="H70" s="12">
        <v>5.98</v>
      </c>
      <c r="I70" s="12">
        <v>177.6</v>
      </c>
      <c r="J70" s="13">
        <v>8.8643159226223082E-4</v>
      </c>
    </row>
    <row r="71" spans="1:10" ht="48" customHeight="1" x14ac:dyDescent="0.2">
      <c r="A71" s="9" t="s">
        <v>215</v>
      </c>
      <c r="B71" s="11" t="s">
        <v>97</v>
      </c>
      <c r="C71" s="9" t="s">
        <v>23</v>
      </c>
      <c r="D71" s="9" t="s">
        <v>98</v>
      </c>
      <c r="E71" s="10" t="s">
        <v>25</v>
      </c>
      <c r="F71" s="11">
        <v>29.7</v>
      </c>
      <c r="G71" s="12">
        <v>32.4</v>
      </c>
      <c r="H71" s="12">
        <v>39.86</v>
      </c>
      <c r="I71" s="12">
        <v>1183.8399999999999</v>
      </c>
      <c r="J71" s="13">
        <v>5.908745361394816E-3</v>
      </c>
    </row>
    <row r="72" spans="1:10" ht="24" customHeight="1" x14ac:dyDescent="0.2">
      <c r="A72" s="9" t="s">
        <v>216</v>
      </c>
      <c r="B72" s="11" t="s">
        <v>150</v>
      </c>
      <c r="C72" s="9" t="s">
        <v>23</v>
      </c>
      <c r="D72" s="9" t="s">
        <v>151</v>
      </c>
      <c r="E72" s="10" t="s">
        <v>25</v>
      </c>
      <c r="F72" s="11">
        <v>29.7</v>
      </c>
      <c r="G72" s="12">
        <v>2.11</v>
      </c>
      <c r="H72" s="12">
        <v>2.59</v>
      </c>
      <c r="I72" s="12">
        <v>76.92</v>
      </c>
      <c r="J72" s="13">
        <v>3.8392070989195267E-4</v>
      </c>
    </row>
    <row r="73" spans="1:10" ht="36" customHeight="1" x14ac:dyDescent="0.2">
      <c r="A73" s="9" t="s">
        <v>217</v>
      </c>
      <c r="B73" s="11" t="s">
        <v>153</v>
      </c>
      <c r="C73" s="9" t="s">
        <v>23</v>
      </c>
      <c r="D73" s="9" t="s">
        <v>154</v>
      </c>
      <c r="E73" s="10" t="s">
        <v>25</v>
      </c>
      <c r="F73" s="11">
        <v>29.7</v>
      </c>
      <c r="G73" s="12">
        <v>15.67</v>
      </c>
      <c r="H73" s="12">
        <v>19.28</v>
      </c>
      <c r="I73" s="12">
        <v>572.61</v>
      </c>
      <c r="J73" s="13">
        <v>2.8579932097143918E-3</v>
      </c>
    </row>
    <row r="74" spans="1:10" ht="24" customHeight="1" x14ac:dyDescent="0.2">
      <c r="A74" s="5" t="s">
        <v>218</v>
      </c>
      <c r="B74" s="5"/>
      <c r="C74" s="5"/>
      <c r="D74" s="5" t="s">
        <v>219</v>
      </c>
      <c r="E74" s="5"/>
      <c r="F74" s="6"/>
      <c r="G74" s="5"/>
      <c r="H74" s="5"/>
      <c r="I74" s="7">
        <v>1720.81</v>
      </c>
      <c r="J74" s="8">
        <v>8.5888533123917189E-3</v>
      </c>
    </row>
    <row r="75" spans="1:10" ht="36" customHeight="1" x14ac:dyDescent="0.2">
      <c r="A75" s="9" t="s">
        <v>220</v>
      </c>
      <c r="B75" s="11" t="s">
        <v>77</v>
      </c>
      <c r="C75" s="9" t="s">
        <v>74</v>
      </c>
      <c r="D75" s="9" t="s">
        <v>78</v>
      </c>
      <c r="E75" s="10" t="s">
        <v>25</v>
      </c>
      <c r="F75" s="11">
        <v>11.2</v>
      </c>
      <c r="G75" s="12">
        <v>25.86</v>
      </c>
      <c r="H75" s="12">
        <v>31.82</v>
      </c>
      <c r="I75" s="12">
        <v>356.38</v>
      </c>
      <c r="J75" s="13">
        <v>1.7787527637973752E-3</v>
      </c>
    </row>
    <row r="76" spans="1:10" ht="36" customHeight="1" x14ac:dyDescent="0.2">
      <c r="A76" s="9" t="s">
        <v>221</v>
      </c>
      <c r="B76" s="11" t="s">
        <v>222</v>
      </c>
      <c r="C76" s="9" t="s">
        <v>23</v>
      </c>
      <c r="D76" s="9" t="s">
        <v>223</v>
      </c>
      <c r="E76" s="10" t="s">
        <v>25</v>
      </c>
      <c r="F76" s="11">
        <v>12.67</v>
      </c>
      <c r="G76" s="12">
        <v>87.52</v>
      </c>
      <c r="H76" s="12">
        <v>107.69</v>
      </c>
      <c r="I76" s="12">
        <v>1364.43</v>
      </c>
      <c r="J76" s="13">
        <v>6.8101005485943448E-3</v>
      </c>
    </row>
    <row r="77" spans="1:10" ht="24" customHeight="1" x14ac:dyDescent="0.2">
      <c r="A77" s="5" t="s">
        <v>224</v>
      </c>
      <c r="B77" s="5"/>
      <c r="C77" s="5"/>
      <c r="D77" s="5" t="s">
        <v>225</v>
      </c>
      <c r="E77" s="5"/>
      <c r="F77" s="6"/>
      <c r="G77" s="5"/>
      <c r="H77" s="5"/>
      <c r="I77" s="7">
        <v>1673.12</v>
      </c>
      <c r="J77" s="8">
        <v>8.3508244687262589E-3</v>
      </c>
    </row>
    <row r="78" spans="1:10" ht="24" customHeight="1" x14ac:dyDescent="0.2">
      <c r="A78" s="9" t="s">
        <v>226</v>
      </c>
      <c r="B78" s="11" t="s">
        <v>185</v>
      </c>
      <c r="C78" s="9" t="s">
        <v>23</v>
      </c>
      <c r="D78" s="9" t="s">
        <v>186</v>
      </c>
      <c r="E78" s="10" t="s">
        <v>34</v>
      </c>
      <c r="F78" s="11">
        <v>1</v>
      </c>
      <c r="G78" s="12">
        <v>60.52</v>
      </c>
      <c r="H78" s="12">
        <v>74.459999999999994</v>
      </c>
      <c r="I78" s="12">
        <v>74.459999999999994</v>
      </c>
      <c r="J78" s="13">
        <v>3.7164243445859068E-4</v>
      </c>
    </row>
    <row r="79" spans="1:10" ht="24" customHeight="1" x14ac:dyDescent="0.2">
      <c r="A79" s="9" t="s">
        <v>227</v>
      </c>
      <c r="B79" s="11" t="s">
        <v>228</v>
      </c>
      <c r="C79" s="9" t="s">
        <v>23</v>
      </c>
      <c r="D79" s="9" t="s">
        <v>229</v>
      </c>
      <c r="E79" s="10" t="s">
        <v>25</v>
      </c>
      <c r="F79" s="11">
        <v>2.5</v>
      </c>
      <c r="G79" s="12">
        <v>22.95</v>
      </c>
      <c r="H79" s="12">
        <v>28.23</v>
      </c>
      <c r="I79" s="12">
        <v>70.569999999999993</v>
      </c>
      <c r="J79" s="13">
        <v>3.5222678753347764E-4</v>
      </c>
    </row>
    <row r="80" spans="1:10" ht="24" customHeight="1" x14ac:dyDescent="0.2">
      <c r="A80" s="9" t="s">
        <v>230</v>
      </c>
      <c r="B80" s="11" t="s">
        <v>231</v>
      </c>
      <c r="C80" s="9" t="s">
        <v>23</v>
      </c>
      <c r="D80" s="9" t="s">
        <v>232</v>
      </c>
      <c r="E80" s="10" t="s">
        <v>34</v>
      </c>
      <c r="F80" s="11">
        <v>0.2</v>
      </c>
      <c r="G80" s="12">
        <v>36.69</v>
      </c>
      <c r="H80" s="12">
        <v>45.14</v>
      </c>
      <c r="I80" s="12">
        <v>9.02</v>
      </c>
      <c r="J80" s="13">
        <v>4.5020343255660596E-5</v>
      </c>
    </row>
    <row r="81" spans="1:10" ht="36" customHeight="1" x14ac:dyDescent="0.2">
      <c r="A81" s="9" t="s">
        <v>233</v>
      </c>
      <c r="B81" s="11" t="s">
        <v>234</v>
      </c>
      <c r="C81" s="9" t="s">
        <v>23</v>
      </c>
      <c r="D81" s="9" t="s">
        <v>235</v>
      </c>
      <c r="E81" s="10" t="s">
        <v>34</v>
      </c>
      <c r="F81" s="11">
        <v>0.125</v>
      </c>
      <c r="G81" s="12">
        <v>392.66</v>
      </c>
      <c r="H81" s="12">
        <v>483.16</v>
      </c>
      <c r="I81" s="12">
        <v>60.39</v>
      </c>
      <c r="J81" s="13">
        <v>3.0141668838241058E-4</v>
      </c>
    </row>
    <row r="82" spans="1:10" ht="48" customHeight="1" x14ac:dyDescent="0.2">
      <c r="A82" s="9" t="s">
        <v>236</v>
      </c>
      <c r="B82" s="11" t="s">
        <v>237</v>
      </c>
      <c r="C82" s="9" t="s">
        <v>23</v>
      </c>
      <c r="D82" s="9" t="s">
        <v>238</v>
      </c>
      <c r="E82" s="10" t="s">
        <v>25</v>
      </c>
      <c r="F82" s="11">
        <v>4</v>
      </c>
      <c r="G82" s="12">
        <v>73.89</v>
      </c>
      <c r="H82" s="12">
        <v>90.92</v>
      </c>
      <c r="I82" s="12">
        <v>363.68</v>
      </c>
      <c r="J82" s="13">
        <v>1.8151882965874331E-3</v>
      </c>
    </row>
    <row r="83" spans="1:10" ht="24" customHeight="1" x14ac:dyDescent="0.2">
      <c r="A83" s="9" t="s">
        <v>239</v>
      </c>
      <c r="B83" s="11" t="s">
        <v>240</v>
      </c>
      <c r="C83" s="9" t="s">
        <v>23</v>
      </c>
      <c r="D83" s="9" t="s">
        <v>241</v>
      </c>
      <c r="E83" s="10" t="s">
        <v>34</v>
      </c>
      <c r="F83" s="11">
        <v>4.8</v>
      </c>
      <c r="G83" s="12">
        <v>101.11</v>
      </c>
      <c r="H83" s="12">
        <v>124.41</v>
      </c>
      <c r="I83" s="12">
        <v>597.16</v>
      </c>
      <c r="J83" s="13">
        <v>2.980526405604244E-3</v>
      </c>
    </row>
    <row r="84" spans="1:10" ht="36" customHeight="1" x14ac:dyDescent="0.2">
      <c r="A84" s="9" t="s">
        <v>242</v>
      </c>
      <c r="B84" s="11" t="s">
        <v>243</v>
      </c>
      <c r="C84" s="9" t="s">
        <v>23</v>
      </c>
      <c r="D84" s="9" t="s">
        <v>244</v>
      </c>
      <c r="E84" s="10" t="s">
        <v>245</v>
      </c>
      <c r="F84" s="11">
        <v>48</v>
      </c>
      <c r="G84" s="12">
        <v>1.73</v>
      </c>
      <c r="H84" s="12">
        <v>2.12</v>
      </c>
      <c r="I84" s="12">
        <v>101.76</v>
      </c>
      <c r="J84" s="13">
        <v>5.0790134475565659E-4</v>
      </c>
    </row>
    <row r="85" spans="1:10" ht="36" customHeight="1" x14ac:dyDescent="0.2">
      <c r="A85" s="9" t="s">
        <v>246</v>
      </c>
      <c r="B85" s="11" t="s">
        <v>247</v>
      </c>
      <c r="C85" s="9" t="s">
        <v>23</v>
      </c>
      <c r="D85" s="9" t="s">
        <v>248</v>
      </c>
      <c r="E85" s="10" t="s">
        <v>25</v>
      </c>
      <c r="F85" s="11">
        <v>6.29</v>
      </c>
      <c r="G85" s="12">
        <v>51.18</v>
      </c>
      <c r="H85" s="12">
        <v>62.97</v>
      </c>
      <c r="I85" s="12">
        <v>396.08</v>
      </c>
      <c r="J85" s="13">
        <v>1.9769021681487861E-3</v>
      </c>
    </row>
    <row r="86" spans="1:10" ht="24" customHeight="1" x14ac:dyDescent="0.2">
      <c r="A86" s="5" t="s">
        <v>249</v>
      </c>
      <c r="B86" s="5"/>
      <c r="C86" s="5"/>
      <c r="D86" s="5" t="s">
        <v>250</v>
      </c>
      <c r="E86" s="5"/>
      <c r="F86" s="6"/>
      <c r="G86" s="5"/>
      <c r="H86" s="5"/>
      <c r="I86" s="7">
        <v>11087.45</v>
      </c>
      <c r="J86" s="8">
        <v>5.5339335347003776E-2</v>
      </c>
    </row>
    <row r="87" spans="1:10" ht="24" customHeight="1" x14ac:dyDescent="0.2">
      <c r="A87" s="5" t="s">
        <v>251</v>
      </c>
      <c r="B87" s="5"/>
      <c r="C87" s="5"/>
      <c r="D87" s="5" t="s">
        <v>252</v>
      </c>
      <c r="E87" s="5"/>
      <c r="F87" s="6"/>
      <c r="G87" s="5"/>
      <c r="H87" s="5"/>
      <c r="I87" s="7">
        <v>3842.9</v>
      </c>
      <c r="J87" s="8">
        <v>1.9180562871084047E-2</v>
      </c>
    </row>
    <row r="88" spans="1:10" ht="48" customHeight="1" x14ac:dyDescent="0.2">
      <c r="A88" s="9" t="s">
        <v>253</v>
      </c>
      <c r="B88" s="11" t="s">
        <v>254</v>
      </c>
      <c r="C88" s="9" t="s">
        <v>23</v>
      </c>
      <c r="D88" s="9" t="s">
        <v>255</v>
      </c>
      <c r="E88" s="10" t="s">
        <v>55</v>
      </c>
      <c r="F88" s="11">
        <v>17</v>
      </c>
      <c r="G88" s="12">
        <v>7.89</v>
      </c>
      <c r="H88" s="12">
        <v>9.6999999999999993</v>
      </c>
      <c r="I88" s="12">
        <v>164.9</v>
      </c>
      <c r="J88" s="13">
        <v>8.2304374754528075E-4</v>
      </c>
    </row>
    <row r="89" spans="1:10" ht="48" customHeight="1" x14ac:dyDescent="0.2">
      <c r="A89" s="9" t="s">
        <v>256</v>
      </c>
      <c r="B89" s="11" t="s">
        <v>257</v>
      </c>
      <c r="C89" s="9" t="s">
        <v>23</v>
      </c>
      <c r="D89" s="9" t="s">
        <v>258</v>
      </c>
      <c r="E89" s="10" t="s">
        <v>55</v>
      </c>
      <c r="F89" s="11">
        <v>13</v>
      </c>
      <c r="G89" s="12">
        <v>5.51</v>
      </c>
      <c r="H89" s="12">
        <v>6.78</v>
      </c>
      <c r="I89" s="12">
        <v>88.14</v>
      </c>
      <c r="J89" s="13">
        <v>4.3992162467338416E-4</v>
      </c>
    </row>
    <row r="90" spans="1:10" ht="48" customHeight="1" x14ac:dyDescent="0.2">
      <c r="A90" s="9" t="s">
        <v>259</v>
      </c>
      <c r="B90" s="11" t="s">
        <v>260</v>
      </c>
      <c r="C90" s="9" t="s">
        <v>23</v>
      </c>
      <c r="D90" s="9" t="s">
        <v>261</v>
      </c>
      <c r="E90" s="10" t="s">
        <v>55</v>
      </c>
      <c r="F90" s="11">
        <v>7</v>
      </c>
      <c r="G90" s="12">
        <v>9.08</v>
      </c>
      <c r="H90" s="12">
        <v>11.17</v>
      </c>
      <c r="I90" s="12">
        <v>78.19</v>
      </c>
      <c r="J90" s="13">
        <v>3.9025949436364768E-4</v>
      </c>
    </row>
    <row r="91" spans="1:10" ht="48" customHeight="1" x14ac:dyDescent="0.2">
      <c r="A91" s="9" t="s">
        <v>262</v>
      </c>
      <c r="B91" s="11" t="s">
        <v>263</v>
      </c>
      <c r="C91" s="9" t="s">
        <v>23</v>
      </c>
      <c r="D91" s="9" t="s">
        <v>264</v>
      </c>
      <c r="E91" s="10" t="s">
        <v>55</v>
      </c>
      <c r="F91" s="11">
        <v>2</v>
      </c>
      <c r="G91" s="12">
        <v>19.47</v>
      </c>
      <c r="H91" s="12">
        <v>23.95</v>
      </c>
      <c r="I91" s="12">
        <v>47.9</v>
      </c>
      <c r="J91" s="13">
        <v>2.3907698912928411E-4</v>
      </c>
    </row>
    <row r="92" spans="1:10" ht="24" customHeight="1" x14ac:dyDescent="0.2">
      <c r="A92" s="9" t="s">
        <v>265</v>
      </c>
      <c r="B92" s="11" t="s">
        <v>266</v>
      </c>
      <c r="C92" s="9" t="s">
        <v>74</v>
      </c>
      <c r="D92" s="9" t="s">
        <v>267</v>
      </c>
      <c r="E92" s="10" t="s">
        <v>55</v>
      </c>
      <c r="F92" s="11">
        <v>2</v>
      </c>
      <c r="G92" s="12">
        <v>41.19</v>
      </c>
      <c r="H92" s="12">
        <v>50.68</v>
      </c>
      <c r="I92" s="12">
        <v>101.36</v>
      </c>
      <c r="J92" s="13">
        <v>5.059048772055164E-4</v>
      </c>
    </row>
    <row r="93" spans="1:10" ht="48" customHeight="1" x14ac:dyDescent="0.2">
      <c r="A93" s="9" t="s">
        <v>268</v>
      </c>
      <c r="B93" s="11" t="s">
        <v>269</v>
      </c>
      <c r="C93" s="9" t="s">
        <v>23</v>
      </c>
      <c r="D93" s="9" t="s">
        <v>270</v>
      </c>
      <c r="E93" s="10" t="s">
        <v>55</v>
      </c>
      <c r="F93" s="11">
        <v>2</v>
      </c>
      <c r="G93" s="12">
        <v>14.1</v>
      </c>
      <c r="H93" s="12">
        <v>17.350000000000001</v>
      </c>
      <c r="I93" s="12">
        <v>34.700000000000003</v>
      </c>
      <c r="J93" s="13">
        <v>1.7319355997465883E-4</v>
      </c>
    </row>
    <row r="94" spans="1:10" ht="36" customHeight="1" x14ac:dyDescent="0.2">
      <c r="A94" s="9" t="s">
        <v>271</v>
      </c>
      <c r="B94" s="11" t="s">
        <v>272</v>
      </c>
      <c r="C94" s="9" t="s">
        <v>23</v>
      </c>
      <c r="D94" s="9" t="s">
        <v>273</v>
      </c>
      <c r="E94" s="10" t="s">
        <v>55</v>
      </c>
      <c r="F94" s="11">
        <v>2</v>
      </c>
      <c r="G94" s="12">
        <v>9.43</v>
      </c>
      <c r="H94" s="12">
        <v>11.6</v>
      </c>
      <c r="I94" s="12">
        <v>23.2</v>
      </c>
      <c r="J94" s="13">
        <v>1.1579511790812925E-4</v>
      </c>
    </row>
    <row r="95" spans="1:10" ht="24" customHeight="1" x14ac:dyDescent="0.2">
      <c r="A95" s="9" t="s">
        <v>274</v>
      </c>
      <c r="B95" s="11" t="s">
        <v>275</v>
      </c>
      <c r="C95" s="9" t="s">
        <v>23</v>
      </c>
      <c r="D95" s="9" t="s">
        <v>276</v>
      </c>
      <c r="E95" s="10" t="s">
        <v>55</v>
      </c>
      <c r="F95" s="11">
        <v>2</v>
      </c>
      <c r="G95" s="12">
        <v>228.05</v>
      </c>
      <c r="H95" s="12">
        <v>280.61</v>
      </c>
      <c r="I95" s="12">
        <v>561.22</v>
      </c>
      <c r="J95" s="13">
        <v>2.8011437962241507E-3</v>
      </c>
    </row>
    <row r="96" spans="1:10" ht="48" customHeight="1" x14ac:dyDescent="0.2">
      <c r="A96" s="9" t="s">
        <v>277</v>
      </c>
      <c r="B96" s="11" t="s">
        <v>278</v>
      </c>
      <c r="C96" s="9" t="s">
        <v>23</v>
      </c>
      <c r="D96" s="9" t="s">
        <v>279</v>
      </c>
      <c r="E96" s="10" t="s">
        <v>55</v>
      </c>
      <c r="F96" s="11">
        <v>1</v>
      </c>
      <c r="G96" s="12">
        <v>379.25</v>
      </c>
      <c r="H96" s="12">
        <v>466.66</v>
      </c>
      <c r="I96" s="12">
        <v>466.66</v>
      </c>
      <c r="J96" s="13">
        <v>2.3291788673710169E-3</v>
      </c>
    </row>
    <row r="97" spans="1:10" ht="36" customHeight="1" x14ac:dyDescent="0.2">
      <c r="A97" s="9" t="s">
        <v>280</v>
      </c>
      <c r="B97" s="11" t="s">
        <v>281</v>
      </c>
      <c r="C97" s="9" t="s">
        <v>23</v>
      </c>
      <c r="D97" s="9" t="s">
        <v>282</v>
      </c>
      <c r="E97" s="10" t="s">
        <v>51</v>
      </c>
      <c r="F97" s="11">
        <v>25</v>
      </c>
      <c r="G97" s="12">
        <v>10.64</v>
      </c>
      <c r="H97" s="12">
        <v>13.09</v>
      </c>
      <c r="I97" s="12">
        <v>327.25</v>
      </c>
      <c r="J97" s="13">
        <v>1.6333600144584179E-3</v>
      </c>
    </row>
    <row r="98" spans="1:10" ht="36" customHeight="1" x14ac:dyDescent="0.2">
      <c r="A98" s="9" t="s">
        <v>283</v>
      </c>
      <c r="B98" s="11" t="s">
        <v>284</v>
      </c>
      <c r="C98" s="9" t="s">
        <v>23</v>
      </c>
      <c r="D98" s="9" t="s">
        <v>285</v>
      </c>
      <c r="E98" s="10" t="s">
        <v>51</v>
      </c>
      <c r="F98" s="11">
        <v>25</v>
      </c>
      <c r="G98" s="12">
        <v>43.2</v>
      </c>
      <c r="H98" s="12">
        <v>53.15</v>
      </c>
      <c r="I98" s="12">
        <v>1328.75</v>
      </c>
      <c r="J98" s="13">
        <v>6.632015643121842E-3</v>
      </c>
    </row>
    <row r="99" spans="1:10" ht="36" customHeight="1" x14ac:dyDescent="0.2">
      <c r="A99" s="9" t="s">
        <v>286</v>
      </c>
      <c r="B99" s="11" t="s">
        <v>287</v>
      </c>
      <c r="C99" s="9" t="s">
        <v>23</v>
      </c>
      <c r="D99" s="9" t="s">
        <v>288</v>
      </c>
      <c r="E99" s="10" t="s">
        <v>51</v>
      </c>
      <c r="F99" s="11">
        <v>25</v>
      </c>
      <c r="G99" s="12">
        <v>14.83</v>
      </c>
      <c r="H99" s="12">
        <v>18.239999999999998</v>
      </c>
      <c r="I99" s="12">
        <v>456</v>
      </c>
      <c r="J99" s="13">
        <v>2.275973007159782E-3</v>
      </c>
    </row>
    <row r="100" spans="1:10" ht="36" customHeight="1" x14ac:dyDescent="0.2">
      <c r="A100" s="9" t="s">
        <v>289</v>
      </c>
      <c r="B100" s="11" t="s">
        <v>290</v>
      </c>
      <c r="C100" s="9" t="s">
        <v>23</v>
      </c>
      <c r="D100" s="9" t="s">
        <v>291</v>
      </c>
      <c r="E100" s="10" t="s">
        <v>55</v>
      </c>
      <c r="F100" s="11">
        <v>3</v>
      </c>
      <c r="G100" s="12">
        <v>9.86</v>
      </c>
      <c r="H100" s="12">
        <v>12.13</v>
      </c>
      <c r="I100" s="12">
        <v>36.39</v>
      </c>
      <c r="J100" s="13">
        <v>1.81628635374001E-4</v>
      </c>
    </row>
    <row r="101" spans="1:10" ht="36" customHeight="1" x14ac:dyDescent="0.2">
      <c r="A101" s="9" t="s">
        <v>292</v>
      </c>
      <c r="B101" s="11" t="s">
        <v>293</v>
      </c>
      <c r="C101" s="9" t="s">
        <v>23</v>
      </c>
      <c r="D101" s="9" t="s">
        <v>294</v>
      </c>
      <c r="E101" s="10" t="s">
        <v>55</v>
      </c>
      <c r="F101" s="11">
        <v>4</v>
      </c>
      <c r="G101" s="12">
        <v>26.06</v>
      </c>
      <c r="H101" s="12">
        <v>32.06</v>
      </c>
      <c r="I101" s="12">
        <v>128.24</v>
      </c>
      <c r="J101" s="13">
        <v>6.4006749657493517E-4</v>
      </c>
    </row>
    <row r="102" spans="1:10" ht="24" customHeight="1" x14ac:dyDescent="0.2">
      <c r="A102" s="5" t="s">
        <v>295</v>
      </c>
      <c r="B102" s="5"/>
      <c r="C102" s="5"/>
      <c r="D102" s="5" t="s">
        <v>296</v>
      </c>
      <c r="E102" s="5"/>
      <c r="F102" s="6"/>
      <c r="G102" s="5"/>
      <c r="H102" s="5"/>
      <c r="I102" s="7">
        <v>2311.7800000000002</v>
      </c>
      <c r="J102" s="8">
        <v>1.1538484382657544E-2</v>
      </c>
    </row>
    <row r="103" spans="1:10" ht="48" customHeight="1" x14ac:dyDescent="0.2">
      <c r="A103" s="9" t="s">
        <v>297</v>
      </c>
      <c r="B103" s="11" t="s">
        <v>298</v>
      </c>
      <c r="C103" s="9" t="s">
        <v>23</v>
      </c>
      <c r="D103" s="9" t="s">
        <v>299</v>
      </c>
      <c r="E103" s="10" t="s">
        <v>55</v>
      </c>
      <c r="F103" s="11">
        <v>8</v>
      </c>
      <c r="G103" s="12">
        <v>101.42</v>
      </c>
      <c r="H103" s="12">
        <v>124.79</v>
      </c>
      <c r="I103" s="12">
        <v>998.32</v>
      </c>
      <c r="J103" s="13">
        <v>4.9827837116398098E-3</v>
      </c>
    </row>
    <row r="104" spans="1:10" ht="48" customHeight="1" x14ac:dyDescent="0.2">
      <c r="A104" s="9" t="s">
        <v>300</v>
      </c>
      <c r="B104" s="11" t="s">
        <v>301</v>
      </c>
      <c r="C104" s="9" t="s">
        <v>23</v>
      </c>
      <c r="D104" s="9" t="s">
        <v>302</v>
      </c>
      <c r="E104" s="10" t="s">
        <v>55</v>
      </c>
      <c r="F104" s="11">
        <v>2</v>
      </c>
      <c r="G104" s="12">
        <v>15.94</v>
      </c>
      <c r="H104" s="12">
        <v>19.61</v>
      </c>
      <c r="I104" s="12">
        <v>39.22</v>
      </c>
      <c r="J104" s="13">
        <v>1.9575364329124263E-4</v>
      </c>
    </row>
    <row r="105" spans="1:10" ht="48" customHeight="1" x14ac:dyDescent="0.2">
      <c r="A105" s="9" t="s">
        <v>303</v>
      </c>
      <c r="B105" s="11" t="s">
        <v>304</v>
      </c>
      <c r="C105" s="9" t="s">
        <v>23</v>
      </c>
      <c r="D105" s="9" t="s">
        <v>305</v>
      </c>
      <c r="E105" s="10" t="s">
        <v>55</v>
      </c>
      <c r="F105" s="11">
        <v>3</v>
      </c>
      <c r="G105" s="12">
        <v>37.9</v>
      </c>
      <c r="H105" s="12">
        <v>46.63</v>
      </c>
      <c r="I105" s="12">
        <v>139.88999999999999</v>
      </c>
      <c r="J105" s="13">
        <v>6.9821461397276733E-4</v>
      </c>
    </row>
    <row r="106" spans="1:10" ht="24" customHeight="1" x14ac:dyDescent="0.2">
      <c r="A106" s="9" t="s">
        <v>306</v>
      </c>
      <c r="B106" s="11" t="s">
        <v>307</v>
      </c>
      <c r="C106" s="9" t="s">
        <v>23</v>
      </c>
      <c r="D106" s="9" t="s">
        <v>308</v>
      </c>
      <c r="E106" s="10" t="s">
        <v>55</v>
      </c>
      <c r="F106" s="11">
        <v>1</v>
      </c>
      <c r="G106" s="12">
        <v>106.94</v>
      </c>
      <c r="H106" s="12">
        <v>131.58000000000001</v>
      </c>
      <c r="I106" s="12">
        <v>131.58000000000001</v>
      </c>
      <c r="J106" s="13">
        <v>6.5673800061860545E-4</v>
      </c>
    </row>
    <row r="107" spans="1:10" ht="24" customHeight="1" x14ac:dyDescent="0.2">
      <c r="A107" s="9" t="s">
        <v>309</v>
      </c>
      <c r="B107" s="11" t="s">
        <v>310</v>
      </c>
      <c r="C107" s="9" t="s">
        <v>28</v>
      </c>
      <c r="D107" s="9" t="s">
        <v>311</v>
      </c>
      <c r="E107" s="10" t="s">
        <v>55</v>
      </c>
      <c r="F107" s="11">
        <v>1</v>
      </c>
      <c r="G107" s="12">
        <v>814.93</v>
      </c>
      <c r="H107" s="12">
        <v>1002.77</v>
      </c>
      <c r="I107" s="12">
        <v>1002.77</v>
      </c>
      <c r="J107" s="13">
        <v>5.0049944131351195E-3</v>
      </c>
    </row>
    <row r="108" spans="1:10" ht="24" customHeight="1" x14ac:dyDescent="0.2">
      <c r="A108" s="5" t="s">
        <v>312</v>
      </c>
      <c r="B108" s="5"/>
      <c r="C108" s="5"/>
      <c r="D108" s="5" t="s">
        <v>313</v>
      </c>
      <c r="E108" s="5"/>
      <c r="F108" s="6"/>
      <c r="G108" s="5"/>
      <c r="H108" s="5"/>
      <c r="I108" s="7">
        <v>4932.7700000000004</v>
      </c>
      <c r="J108" s="8">
        <v>2.4620288093262187E-2</v>
      </c>
    </row>
    <row r="109" spans="1:10" ht="48" customHeight="1" x14ac:dyDescent="0.2">
      <c r="A109" s="9" t="s">
        <v>314</v>
      </c>
      <c r="B109" s="11" t="s">
        <v>315</v>
      </c>
      <c r="C109" s="9" t="s">
        <v>23</v>
      </c>
      <c r="D109" s="9" t="s">
        <v>316</v>
      </c>
      <c r="E109" s="10" t="s">
        <v>55</v>
      </c>
      <c r="F109" s="11">
        <v>2</v>
      </c>
      <c r="G109" s="12">
        <v>419.28</v>
      </c>
      <c r="H109" s="12">
        <v>515.91999999999996</v>
      </c>
      <c r="I109" s="12">
        <v>1031.8399999999999</v>
      </c>
      <c r="J109" s="13">
        <v>5.1500876923415559E-3</v>
      </c>
    </row>
    <row r="110" spans="1:10" ht="60" customHeight="1" x14ac:dyDescent="0.2">
      <c r="A110" s="9" t="s">
        <v>317</v>
      </c>
      <c r="B110" s="11" t="s">
        <v>318</v>
      </c>
      <c r="C110" s="9" t="s">
        <v>23</v>
      </c>
      <c r="D110" s="9" t="s">
        <v>319</v>
      </c>
      <c r="E110" s="10" t="s">
        <v>55</v>
      </c>
      <c r="F110" s="11">
        <v>2</v>
      </c>
      <c r="G110" s="12">
        <v>796.33</v>
      </c>
      <c r="H110" s="12">
        <v>979.88</v>
      </c>
      <c r="I110" s="12">
        <v>1959.76</v>
      </c>
      <c r="J110" s="13">
        <v>9.7814931151566972E-3</v>
      </c>
    </row>
    <row r="111" spans="1:10" ht="24" customHeight="1" x14ac:dyDescent="0.2">
      <c r="A111" s="9" t="s">
        <v>320</v>
      </c>
      <c r="B111" s="11" t="s">
        <v>321</v>
      </c>
      <c r="C111" s="9" t="s">
        <v>74</v>
      </c>
      <c r="D111" s="9" t="s">
        <v>322</v>
      </c>
      <c r="E111" s="10" t="s">
        <v>55</v>
      </c>
      <c r="F111" s="11">
        <v>2</v>
      </c>
      <c r="G111" s="12">
        <v>71.680000000000007</v>
      </c>
      <c r="H111" s="12">
        <v>88.2</v>
      </c>
      <c r="I111" s="12">
        <v>176.4</v>
      </c>
      <c r="J111" s="13">
        <v>8.8044218961181035E-4</v>
      </c>
    </row>
    <row r="112" spans="1:10" ht="72" customHeight="1" x14ac:dyDescent="0.2">
      <c r="A112" s="9" t="s">
        <v>323</v>
      </c>
      <c r="B112" s="11" t="s">
        <v>324</v>
      </c>
      <c r="C112" s="9" t="s">
        <v>28</v>
      </c>
      <c r="D112" s="9" t="s">
        <v>325</v>
      </c>
      <c r="E112" s="10" t="s">
        <v>55</v>
      </c>
      <c r="F112" s="11">
        <v>1</v>
      </c>
      <c r="G112" s="12">
        <v>682.92</v>
      </c>
      <c r="H112" s="12">
        <v>840.33</v>
      </c>
      <c r="I112" s="12">
        <v>840.33</v>
      </c>
      <c r="J112" s="13">
        <v>4.1942289410232007E-3</v>
      </c>
    </row>
    <row r="113" spans="1:10" ht="24" customHeight="1" x14ac:dyDescent="0.2">
      <c r="A113" s="9" t="s">
        <v>326</v>
      </c>
      <c r="B113" s="11" t="s">
        <v>327</v>
      </c>
      <c r="C113" s="9" t="s">
        <v>74</v>
      </c>
      <c r="D113" s="9" t="s">
        <v>328</v>
      </c>
      <c r="E113" s="10" t="s">
        <v>25</v>
      </c>
      <c r="F113" s="11">
        <v>1.83</v>
      </c>
      <c r="G113" s="12">
        <v>332.98</v>
      </c>
      <c r="H113" s="12">
        <v>409.73</v>
      </c>
      <c r="I113" s="12">
        <v>749.8</v>
      </c>
      <c r="J113" s="13">
        <v>3.7423784227377291E-3</v>
      </c>
    </row>
    <row r="114" spans="1:10" ht="24" customHeight="1" x14ac:dyDescent="0.2">
      <c r="A114" s="9" t="s">
        <v>329</v>
      </c>
      <c r="B114" s="11" t="s">
        <v>330</v>
      </c>
      <c r="C114" s="9" t="s">
        <v>23</v>
      </c>
      <c r="D114" s="9" t="s">
        <v>331</v>
      </c>
      <c r="E114" s="10" t="s">
        <v>55</v>
      </c>
      <c r="F114" s="11">
        <v>2</v>
      </c>
      <c r="G114" s="12">
        <v>36.549999999999997</v>
      </c>
      <c r="H114" s="12">
        <v>44.97</v>
      </c>
      <c r="I114" s="12">
        <v>89.94</v>
      </c>
      <c r="J114" s="13">
        <v>4.4890572864901486E-4</v>
      </c>
    </row>
    <row r="115" spans="1:10" ht="24" customHeight="1" x14ac:dyDescent="0.2">
      <c r="A115" s="9" t="s">
        <v>332</v>
      </c>
      <c r="B115" s="11" t="s">
        <v>333</v>
      </c>
      <c r="C115" s="9" t="s">
        <v>28</v>
      </c>
      <c r="D115" s="9" t="s">
        <v>334</v>
      </c>
      <c r="E115" s="10" t="s">
        <v>55</v>
      </c>
      <c r="F115" s="11">
        <v>2</v>
      </c>
      <c r="G115" s="12">
        <v>34.42</v>
      </c>
      <c r="H115" s="12">
        <v>42.35</v>
      </c>
      <c r="I115" s="12">
        <v>84.7</v>
      </c>
      <c r="J115" s="13">
        <v>4.227520037421788E-4</v>
      </c>
    </row>
    <row r="116" spans="1:10" ht="24" customHeight="1" x14ac:dyDescent="0.2">
      <c r="A116" s="5" t="s">
        <v>335</v>
      </c>
      <c r="B116" s="5"/>
      <c r="C116" s="5"/>
      <c r="D116" s="5" t="s">
        <v>336</v>
      </c>
      <c r="E116" s="5"/>
      <c r="F116" s="6"/>
      <c r="G116" s="5"/>
      <c r="H116" s="5"/>
      <c r="I116" s="7">
        <v>29608.85</v>
      </c>
      <c r="J116" s="8">
        <v>0.14778277055491865</v>
      </c>
    </row>
    <row r="117" spans="1:10" ht="36" customHeight="1" x14ac:dyDescent="0.2">
      <c r="A117" s="9" t="s">
        <v>337</v>
      </c>
      <c r="B117" s="11" t="s">
        <v>338</v>
      </c>
      <c r="C117" s="9" t="s">
        <v>23</v>
      </c>
      <c r="D117" s="9" t="s">
        <v>339</v>
      </c>
      <c r="E117" s="10" t="s">
        <v>51</v>
      </c>
      <c r="F117" s="11">
        <v>4.3</v>
      </c>
      <c r="G117" s="12">
        <v>11.28</v>
      </c>
      <c r="H117" s="12">
        <v>13.88</v>
      </c>
      <c r="I117" s="12">
        <v>59.68</v>
      </c>
      <c r="J117" s="13">
        <v>2.978729584809118E-4</v>
      </c>
    </row>
    <row r="118" spans="1:10" ht="36" customHeight="1" x14ac:dyDescent="0.2">
      <c r="A118" s="9" t="s">
        <v>340</v>
      </c>
      <c r="B118" s="11" t="s">
        <v>341</v>
      </c>
      <c r="C118" s="9" t="s">
        <v>23</v>
      </c>
      <c r="D118" s="9" t="s">
        <v>342</v>
      </c>
      <c r="E118" s="10" t="s">
        <v>51</v>
      </c>
      <c r="F118" s="11">
        <v>20</v>
      </c>
      <c r="G118" s="12">
        <v>12.79</v>
      </c>
      <c r="H118" s="12">
        <v>15.73</v>
      </c>
      <c r="I118" s="12">
        <v>314.60000000000002</v>
      </c>
      <c r="J118" s="13">
        <v>1.5702217281852355E-3</v>
      </c>
    </row>
    <row r="119" spans="1:10" ht="36" customHeight="1" x14ac:dyDescent="0.2">
      <c r="A119" s="9" t="s">
        <v>343</v>
      </c>
      <c r="B119" s="11" t="s">
        <v>344</v>
      </c>
      <c r="C119" s="9" t="s">
        <v>23</v>
      </c>
      <c r="D119" s="9" t="s">
        <v>345</v>
      </c>
      <c r="E119" s="10" t="s">
        <v>55</v>
      </c>
      <c r="F119" s="11">
        <v>26</v>
      </c>
      <c r="G119" s="12">
        <v>165.09</v>
      </c>
      <c r="H119" s="12">
        <v>203.14</v>
      </c>
      <c r="I119" s="12">
        <v>5281.64</v>
      </c>
      <c r="J119" s="13">
        <v>2.6361557178805679E-2</v>
      </c>
    </row>
    <row r="120" spans="1:10" ht="36" customHeight="1" x14ac:dyDescent="0.2">
      <c r="A120" s="9" t="s">
        <v>346</v>
      </c>
      <c r="B120" s="11" t="s">
        <v>347</v>
      </c>
      <c r="C120" s="9" t="s">
        <v>23</v>
      </c>
      <c r="D120" s="9" t="s">
        <v>348</v>
      </c>
      <c r="E120" s="10" t="s">
        <v>55</v>
      </c>
      <c r="F120" s="11">
        <v>25</v>
      </c>
      <c r="G120" s="12">
        <v>147.56</v>
      </c>
      <c r="H120" s="12">
        <v>181.57</v>
      </c>
      <c r="I120" s="12">
        <v>4539.25</v>
      </c>
      <c r="J120" s="13">
        <v>2.2656163317434298E-2</v>
      </c>
    </row>
    <row r="121" spans="1:10" ht="48" customHeight="1" x14ac:dyDescent="0.2">
      <c r="A121" s="9" t="s">
        <v>349</v>
      </c>
      <c r="B121" s="11" t="s">
        <v>350</v>
      </c>
      <c r="C121" s="9" t="s">
        <v>23</v>
      </c>
      <c r="D121" s="9" t="s">
        <v>351</v>
      </c>
      <c r="E121" s="10" t="s">
        <v>55</v>
      </c>
      <c r="F121" s="11">
        <v>22</v>
      </c>
      <c r="G121" s="12">
        <v>117.03</v>
      </c>
      <c r="H121" s="12">
        <v>144</v>
      </c>
      <c r="I121" s="12">
        <v>3168</v>
      </c>
      <c r="J121" s="13">
        <v>1.5812022997110063E-2</v>
      </c>
    </row>
    <row r="122" spans="1:10" ht="48" customHeight="1" x14ac:dyDescent="0.2">
      <c r="A122" s="9" t="s">
        <v>352</v>
      </c>
      <c r="B122" s="11" t="s">
        <v>353</v>
      </c>
      <c r="C122" s="9" t="s">
        <v>23</v>
      </c>
      <c r="D122" s="9" t="s">
        <v>354</v>
      </c>
      <c r="E122" s="10" t="s">
        <v>55</v>
      </c>
      <c r="F122" s="11">
        <v>3</v>
      </c>
      <c r="G122" s="12">
        <v>392.57</v>
      </c>
      <c r="H122" s="12">
        <v>483.05</v>
      </c>
      <c r="I122" s="12">
        <v>1449.15</v>
      </c>
      <c r="J122" s="13">
        <v>7.2329523757140302E-3</v>
      </c>
    </row>
    <row r="123" spans="1:10" ht="24" customHeight="1" x14ac:dyDescent="0.2">
      <c r="A123" s="9" t="s">
        <v>355</v>
      </c>
      <c r="B123" s="11" t="s">
        <v>356</v>
      </c>
      <c r="C123" s="9" t="s">
        <v>74</v>
      </c>
      <c r="D123" s="9" t="s">
        <v>357</v>
      </c>
      <c r="E123" s="10" t="s">
        <v>55</v>
      </c>
      <c r="F123" s="11">
        <v>3</v>
      </c>
      <c r="G123" s="12">
        <v>109.91</v>
      </c>
      <c r="H123" s="12">
        <v>135.24</v>
      </c>
      <c r="I123" s="12">
        <v>405.72</v>
      </c>
      <c r="J123" s="13">
        <v>2.0250170361071637E-3</v>
      </c>
    </row>
    <row r="124" spans="1:10" ht="24" customHeight="1" x14ac:dyDescent="0.2">
      <c r="A124" s="9" t="s">
        <v>358</v>
      </c>
      <c r="B124" s="11" t="s">
        <v>359</v>
      </c>
      <c r="C124" s="9" t="s">
        <v>23</v>
      </c>
      <c r="D124" s="9" t="s">
        <v>360</v>
      </c>
      <c r="E124" s="10" t="s">
        <v>55</v>
      </c>
      <c r="F124" s="11">
        <v>21</v>
      </c>
      <c r="G124" s="12">
        <v>10.07</v>
      </c>
      <c r="H124" s="12">
        <v>12.39</v>
      </c>
      <c r="I124" s="12">
        <v>260.19</v>
      </c>
      <c r="J124" s="13">
        <v>1.2986522296774203E-3</v>
      </c>
    </row>
    <row r="125" spans="1:10" ht="24" customHeight="1" x14ac:dyDescent="0.2">
      <c r="A125" s="9" t="s">
        <v>358</v>
      </c>
      <c r="B125" s="11" t="s">
        <v>361</v>
      </c>
      <c r="C125" s="9" t="s">
        <v>74</v>
      </c>
      <c r="D125" s="9" t="s">
        <v>362</v>
      </c>
      <c r="E125" s="10" t="s">
        <v>55</v>
      </c>
      <c r="F125" s="11">
        <v>4</v>
      </c>
      <c r="G125" s="12">
        <v>166.54</v>
      </c>
      <c r="H125" s="12">
        <v>204.92</v>
      </c>
      <c r="I125" s="12">
        <v>819.68</v>
      </c>
      <c r="J125" s="13">
        <v>4.0911613037472152E-3</v>
      </c>
    </row>
    <row r="126" spans="1:10" ht="24" customHeight="1" x14ac:dyDescent="0.2">
      <c r="A126" s="9" t="s">
        <v>363</v>
      </c>
      <c r="B126" s="11" t="s">
        <v>364</v>
      </c>
      <c r="C126" s="9" t="s">
        <v>23</v>
      </c>
      <c r="D126" s="9" t="s">
        <v>365</v>
      </c>
      <c r="E126" s="10" t="s">
        <v>55</v>
      </c>
      <c r="F126" s="11">
        <v>3</v>
      </c>
      <c r="G126" s="12">
        <v>10.98</v>
      </c>
      <c r="H126" s="12">
        <v>13.51</v>
      </c>
      <c r="I126" s="12">
        <v>40.53</v>
      </c>
      <c r="J126" s="13">
        <v>2.0229207451795167E-4</v>
      </c>
    </row>
    <row r="127" spans="1:10" ht="36" customHeight="1" x14ac:dyDescent="0.2">
      <c r="A127" s="9" t="s">
        <v>363</v>
      </c>
      <c r="B127" s="11" t="s">
        <v>366</v>
      </c>
      <c r="C127" s="9" t="s">
        <v>23</v>
      </c>
      <c r="D127" s="9" t="s">
        <v>367</v>
      </c>
      <c r="E127" s="10" t="s">
        <v>51</v>
      </c>
      <c r="F127" s="11">
        <v>45</v>
      </c>
      <c r="G127" s="12">
        <v>7.24</v>
      </c>
      <c r="H127" s="12">
        <v>8.9</v>
      </c>
      <c r="I127" s="12">
        <v>400.5</v>
      </c>
      <c r="J127" s="13">
        <v>1.9989631345778349E-3</v>
      </c>
    </row>
    <row r="128" spans="1:10" ht="24" customHeight="1" x14ac:dyDescent="0.2">
      <c r="A128" s="9" t="s">
        <v>368</v>
      </c>
      <c r="B128" s="11" t="s">
        <v>369</v>
      </c>
      <c r="C128" s="9" t="s">
        <v>23</v>
      </c>
      <c r="D128" s="9" t="s">
        <v>370</v>
      </c>
      <c r="E128" s="10" t="s">
        <v>55</v>
      </c>
      <c r="F128" s="11">
        <v>2</v>
      </c>
      <c r="G128" s="12">
        <v>10.98</v>
      </c>
      <c r="H128" s="12">
        <v>13.51</v>
      </c>
      <c r="I128" s="12">
        <v>27.02</v>
      </c>
      <c r="J128" s="13">
        <v>1.3486138301196777E-4</v>
      </c>
    </row>
    <row r="129" spans="1:10" ht="36" customHeight="1" x14ac:dyDescent="0.2">
      <c r="A129" s="9" t="s">
        <v>368</v>
      </c>
      <c r="B129" s="11" t="s">
        <v>371</v>
      </c>
      <c r="C129" s="9" t="s">
        <v>23</v>
      </c>
      <c r="D129" s="9" t="s">
        <v>372</v>
      </c>
      <c r="E129" s="10" t="s">
        <v>51</v>
      </c>
      <c r="F129" s="11">
        <v>15</v>
      </c>
      <c r="G129" s="12">
        <v>11.11</v>
      </c>
      <c r="H129" s="12">
        <v>13.67</v>
      </c>
      <c r="I129" s="12">
        <v>205.05</v>
      </c>
      <c r="J129" s="13">
        <v>1.0234391778905993E-3</v>
      </c>
    </row>
    <row r="130" spans="1:10" ht="36" customHeight="1" x14ac:dyDescent="0.2">
      <c r="A130" s="9" t="s">
        <v>368</v>
      </c>
      <c r="B130" s="11" t="s">
        <v>373</v>
      </c>
      <c r="C130" s="9" t="s">
        <v>23</v>
      </c>
      <c r="D130" s="9" t="s">
        <v>374</v>
      </c>
      <c r="E130" s="10" t="s">
        <v>51</v>
      </c>
      <c r="F130" s="11">
        <v>185</v>
      </c>
      <c r="G130" s="12">
        <v>3.78</v>
      </c>
      <c r="H130" s="12">
        <v>4.6500000000000004</v>
      </c>
      <c r="I130" s="12">
        <v>860.25</v>
      </c>
      <c r="J130" s="13">
        <v>4.2936530250201809E-3</v>
      </c>
    </row>
    <row r="131" spans="1:10" ht="24" customHeight="1" x14ac:dyDescent="0.2">
      <c r="A131" s="9" t="s">
        <v>375</v>
      </c>
      <c r="B131" s="11" t="s">
        <v>376</v>
      </c>
      <c r="C131" s="9" t="s">
        <v>23</v>
      </c>
      <c r="D131" s="9" t="s">
        <v>377</v>
      </c>
      <c r="E131" s="10" t="s">
        <v>55</v>
      </c>
      <c r="F131" s="11">
        <v>2</v>
      </c>
      <c r="G131" s="12">
        <v>63.56</v>
      </c>
      <c r="H131" s="12">
        <v>78.209999999999994</v>
      </c>
      <c r="I131" s="12">
        <v>156.41999999999999</v>
      </c>
      <c r="J131" s="13">
        <v>7.8071863548230937E-4</v>
      </c>
    </row>
    <row r="132" spans="1:10" ht="36" customHeight="1" x14ac:dyDescent="0.2">
      <c r="A132" s="9" t="s">
        <v>375</v>
      </c>
      <c r="B132" s="11" t="s">
        <v>378</v>
      </c>
      <c r="C132" s="9" t="s">
        <v>23</v>
      </c>
      <c r="D132" s="9" t="s">
        <v>379</v>
      </c>
      <c r="E132" s="10" t="s">
        <v>51</v>
      </c>
      <c r="F132" s="11">
        <v>15</v>
      </c>
      <c r="G132" s="12">
        <v>9.7799999999999994</v>
      </c>
      <c r="H132" s="12">
        <v>12.03</v>
      </c>
      <c r="I132" s="12">
        <v>180.45</v>
      </c>
      <c r="J132" s="13">
        <v>9.0065642355697942E-4</v>
      </c>
    </row>
    <row r="133" spans="1:10" ht="36" customHeight="1" x14ac:dyDescent="0.2">
      <c r="A133" s="9" t="s">
        <v>375</v>
      </c>
      <c r="B133" s="11" t="s">
        <v>380</v>
      </c>
      <c r="C133" s="9" t="s">
        <v>23</v>
      </c>
      <c r="D133" s="9" t="s">
        <v>381</v>
      </c>
      <c r="E133" s="10" t="s">
        <v>51</v>
      </c>
      <c r="F133" s="11">
        <v>800</v>
      </c>
      <c r="G133" s="12">
        <v>5.12</v>
      </c>
      <c r="H133" s="12">
        <v>6.3</v>
      </c>
      <c r="I133" s="12">
        <v>5040</v>
      </c>
      <c r="J133" s="13">
        <v>2.515549113176601E-2</v>
      </c>
    </row>
    <row r="134" spans="1:10" ht="36" customHeight="1" x14ac:dyDescent="0.2">
      <c r="A134" s="9" t="s">
        <v>375</v>
      </c>
      <c r="B134" s="11" t="s">
        <v>382</v>
      </c>
      <c r="C134" s="9" t="s">
        <v>23</v>
      </c>
      <c r="D134" s="9" t="s">
        <v>383</v>
      </c>
      <c r="E134" s="10" t="s">
        <v>51</v>
      </c>
      <c r="F134" s="11">
        <v>60</v>
      </c>
      <c r="G134" s="12">
        <v>23.53</v>
      </c>
      <c r="H134" s="12">
        <v>28.95</v>
      </c>
      <c r="I134" s="12">
        <v>1737</v>
      </c>
      <c r="J134" s="13">
        <v>8.6696603364836422E-3</v>
      </c>
    </row>
    <row r="135" spans="1:10" ht="24" customHeight="1" x14ac:dyDescent="0.2">
      <c r="A135" s="9" t="s">
        <v>384</v>
      </c>
      <c r="B135" s="11" t="s">
        <v>385</v>
      </c>
      <c r="C135" s="9" t="s">
        <v>23</v>
      </c>
      <c r="D135" s="9" t="s">
        <v>386</v>
      </c>
      <c r="E135" s="10" t="s">
        <v>55</v>
      </c>
      <c r="F135" s="11">
        <v>2</v>
      </c>
      <c r="G135" s="12">
        <v>72.22</v>
      </c>
      <c r="H135" s="12">
        <v>88.86</v>
      </c>
      <c r="I135" s="12">
        <v>177.72</v>
      </c>
      <c r="J135" s="13">
        <v>8.8703053252727284E-4</v>
      </c>
    </row>
    <row r="136" spans="1:10" ht="24" customHeight="1" x14ac:dyDescent="0.2">
      <c r="A136" s="9" t="s">
        <v>387</v>
      </c>
      <c r="B136" s="11" t="s">
        <v>388</v>
      </c>
      <c r="C136" s="9" t="s">
        <v>23</v>
      </c>
      <c r="D136" s="9" t="s">
        <v>389</v>
      </c>
      <c r="E136" s="10" t="s">
        <v>55</v>
      </c>
      <c r="F136" s="11">
        <v>2</v>
      </c>
      <c r="G136" s="12">
        <v>79.05</v>
      </c>
      <c r="H136" s="12">
        <v>97.27</v>
      </c>
      <c r="I136" s="12">
        <v>194.54</v>
      </c>
      <c r="J136" s="13">
        <v>9.7098199301066653E-4</v>
      </c>
    </row>
    <row r="137" spans="1:10" ht="24" customHeight="1" x14ac:dyDescent="0.2">
      <c r="A137" s="9" t="s">
        <v>390</v>
      </c>
      <c r="B137" s="11" t="s">
        <v>391</v>
      </c>
      <c r="C137" s="9" t="s">
        <v>74</v>
      </c>
      <c r="D137" s="9" t="s">
        <v>392</v>
      </c>
      <c r="E137" s="10" t="s">
        <v>55</v>
      </c>
      <c r="F137" s="11">
        <v>1</v>
      </c>
      <c r="G137" s="12">
        <v>1228.53</v>
      </c>
      <c r="H137" s="12">
        <v>1511.7</v>
      </c>
      <c r="I137" s="12">
        <v>1511.7</v>
      </c>
      <c r="J137" s="13">
        <v>7.5451499888671975E-3</v>
      </c>
    </row>
    <row r="138" spans="1:10" ht="24" customHeight="1" x14ac:dyDescent="0.2">
      <c r="A138" s="9" t="s">
        <v>393</v>
      </c>
      <c r="B138" s="11" t="s">
        <v>394</v>
      </c>
      <c r="C138" s="9" t="s">
        <v>74</v>
      </c>
      <c r="D138" s="9" t="s">
        <v>395</v>
      </c>
      <c r="E138" s="10" t="s">
        <v>25</v>
      </c>
      <c r="F138" s="11">
        <v>1.08</v>
      </c>
      <c r="G138" s="12">
        <v>213.21</v>
      </c>
      <c r="H138" s="12">
        <v>262.35000000000002</v>
      </c>
      <c r="I138" s="12">
        <v>283.33</v>
      </c>
      <c r="J138" s="13">
        <v>1.4141478774530286E-3</v>
      </c>
    </row>
    <row r="139" spans="1:10" ht="60" customHeight="1" x14ac:dyDescent="0.2">
      <c r="A139" s="9" t="s">
        <v>396</v>
      </c>
      <c r="B139" s="11" t="s">
        <v>397</v>
      </c>
      <c r="C139" s="9" t="s">
        <v>28</v>
      </c>
      <c r="D139" s="9" t="s">
        <v>398</v>
      </c>
      <c r="E139" s="10" t="s">
        <v>55</v>
      </c>
      <c r="F139" s="11">
        <v>11</v>
      </c>
      <c r="G139" s="12">
        <v>154.08000000000001</v>
      </c>
      <c r="H139" s="12">
        <v>189.59</v>
      </c>
      <c r="I139" s="12">
        <v>2085.4899999999998</v>
      </c>
      <c r="J139" s="13">
        <v>1.0409032777854503E-2</v>
      </c>
    </row>
    <row r="140" spans="1:10" ht="36" customHeight="1" x14ac:dyDescent="0.2">
      <c r="A140" s="9" t="s">
        <v>399</v>
      </c>
      <c r="B140" s="11" t="s">
        <v>400</v>
      </c>
      <c r="C140" s="9" t="s">
        <v>23</v>
      </c>
      <c r="D140" s="9" t="s">
        <v>401</v>
      </c>
      <c r="E140" s="10" t="s">
        <v>55</v>
      </c>
      <c r="F140" s="11">
        <v>9</v>
      </c>
      <c r="G140" s="12">
        <v>37.11</v>
      </c>
      <c r="H140" s="12">
        <v>45.66</v>
      </c>
      <c r="I140" s="12">
        <v>410.94</v>
      </c>
      <c r="J140" s="13">
        <v>2.0510709376364931E-3</v>
      </c>
    </row>
    <row r="141" spans="1:10" ht="24" customHeight="1" x14ac:dyDescent="0.2">
      <c r="A141" s="5" t="s">
        <v>402</v>
      </c>
      <c r="B141" s="5"/>
      <c r="C141" s="5"/>
      <c r="D141" s="5" t="s">
        <v>403</v>
      </c>
      <c r="E141" s="5"/>
      <c r="F141" s="6"/>
      <c r="G141" s="5"/>
      <c r="H141" s="5"/>
      <c r="I141" s="7">
        <v>3137.4</v>
      </c>
      <c r="J141" s="8">
        <v>1.5659293229524342E-2</v>
      </c>
    </row>
    <row r="142" spans="1:10" ht="36" customHeight="1" x14ac:dyDescent="0.2">
      <c r="A142" s="9" t="s">
        <v>404</v>
      </c>
      <c r="B142" s="11" t="s">
        <v>405</v>
      </c>
      <c r="C142" s="9" t="s">
        <v>23</v>
      </c>
      <c r="D142" s="9" t="s">
        <v>406</v>
      </c>
      <c r="E142" s="10" t="s">
        <v>51</v>
      </c>
      <c r="F142" s="11">
        <v>25</v>
      </c>
      <c r="G142" s="12">
        <v>9.7899999999999991</v>
      </c>
      <c r="H142" s="12">
        <v>12.04</v>
      </c>
      <c r="I142" s="12">
        <v>301</v>
      </c>
      <c r="J142" s="13">
        <v>1.5023418314804701E-3</v>
      </c>
    </row>
    <row r="143" spans="1:10" ht="36" customHeight="1" x14ac:dyDescent="0.2">
      <c r="A143" s="9" t="s">
        <v>407</v>
      </c>
      <c r="B143" s="11" t="s">
        <v>408</v>
      </c>
      <c r="C143" s="9" t="s">
        <v>23</v>
      </c>
      <c r="D143" s="9" t="s">
        <v>409</v>
      </c>
      <c r="E143" s="10" t="s">
        <v>51</v>
      </c>
      <c r="F143" s="11">
        <v>125</v>
      </c>
      <c r="G143" s="12">
        <v>2.48</v>
      </c>
      <c r="H143" s="12">
        <v>3.05</v>
      </c>
      <c r="I143" s="12">
        <v>381.25</v>
      </c>
      <c r="J143" s="13">
        <v>1.9028831337273395E-3</v>
      </c>
    </row>
    <row r="144" spans="1:10" ht="24" customHeight="1" x14ac:dyDescent="0.2">
      <c r="A144" s="9" t="s">
        <v>410</v>
      </c>
      <c r="B144" s="11" t="s">
        <v>411</v>
      </c>
      <c r="C144" s="9" t="s">
        <v>23</v>
      </c>
      <c r="D144" s="9" t="s">
        <v>412</v>
      </c>
      <c r="E144" s="10" t="s">
        <v>55</v>
      </c>
      <c r="F144" s="11">
        <v>1</v>
      </c>
      <c r="G144" s="12">
        <v>648.44000000000005</v>
      </c>
      <c r="H144" s="12">
        <v>797.9</v>
      </c>
      <c r="I144" s="12">
        <v>797.9</v>
      </c>
      <c r="J144" s="13">
        <v>3.9824536456420836E-3</v>
      </c>
    </row>
    <row r="145" spans="1:10" ht="24" customHeight="1" x14ac:dyDescent="0.2">
      <c r="A145" s="9" t="s">
        <v>413</v>
      </c>
      <c r="B145" s="11" t="s">
        <v>414</v>
      </c>
      <c r="C145" s="9" t="s">
        <v>28</v>
      </c>
      <c r="D145" s="9" t="s">
        <v>415</v>
      </c>
      <c r="E145" s="10" t="s">
        <v>55</v>
      </c>
      <c r="F145" s="11">
        <v>1</v>
      </c>
      <c r="G145" s="12">
        <v>558.24</v>
      </c>
      <c r="H145" s="12">
        <v>686.91</v>
      </c>
      <c r="I145" s="12">
        <v>686.91</v>
      </c>
      <c r="J145" s="13">
        <v>3.4284838121669426E-3</v>
      </c>
    </row>
    <row r="146" spans="1:10" ht="24" customHeight="1" x14ac:dyDescent="0.2">
      <c r="A146" s="9" t="s">
        <v>416</v>
      </c>
      <c r="B146" s="11" t="s">
        <v>417</v>
      </c>
      <c r="C146" s="9" t="s">
        <v>23</v>
      </c>
      <c r="D146" s="9" t="s">
        <v>418</v>
      </c>
      <c r="E146" s="10" t="s">
        <v>55</v>
      </c>
      <c r="F146" s="11">
        <v>12</v>
      </c>
      <c r="G146" s="12">
        <v>44.82</v>
      </c>
      <c r="H146" s="12">
        <v>55.15</v>
      </c>
      <c r="I146" s="12">
        <v>661.8</v>
      </c>
      <c r="J146" s="13">
        <v>3.303155561706894E-3</v>
      </c>
    </row>
    <row r="147" spans="1:10" ht="36" customHeight="1" x14ac:dyDescent="0.2">
      <c r="A147" s="9" t="s">
        <v>419</v>
      </c>
      <c r="B147" s="11" t="s">
        <v>420</v>
      </c>
      <c r="C147" s="9" t="s">
        <v>23</v>
      </c>
      <c r="D147" s="9" t="s">
        <v>421</v>
      </c>
      <c r="E147" s="10" t="s">
        <v>51</v>
      </c>
      <c r="F147" s="11">
        <v>3</v>
      </c>
      <c r="G147" s="12">
        <v>12.57</v>
      </c>
      <c r="H147" s="12">
        <v>15.46</v>
      </c>
      <c r="I147" s="12">
        <v>46.38</v>
      </c>
      <c r="J147" s="13">
        <v>2.3149041243875149E-4</v>
      </c>
    </row>
    <row r="148" spans="1:10" ht="24" customHeight="1" x14ac:dyDescent="0.2">
      <c r="A148" s="9" t="s">
        <v>422</v>
      </c>
      <c r="B148" s="11" t="s">
        <v>423</v>
      </c>
      <c r="C148" s="9" t="s">
        <v>74</v>
      </c>
      <c r="D148" s="9" t="s">
        <v>424</v>
      </c>
      <c r="E148" s="10" t="s">
        <v>55</v>
      </c>
      <c r="F148" s="11">
        <v>1</v>
      </c>
      <c r="G148" s="12">
        <v>179.97</v>
      </c>
      <c r="H148" s="12">
        <v>221.45</v>
      </c>
      <c r="I148" s="12">
        <v>221.45</v>
      </c>
      <c r="J148" s="13">
        <v>1.1052943474463457E-3</v>
      </c>
    </row>
    <row r="149" spans="1:10" ht="24" customHeight="1" x14ac:dyDescent="0.2">
      <c r="A149" s="9" t="s">
        <v>425</v>
      </c>
      <c r="B149" s="11" t="s">
        <v>426</v>
      </c>
      <c r="C149" s="9" t="s">
        <v>23</v>
      </c>
      <c r="D149" s="9" t="s">
        <v>427</v>
      </c>
      <c r="E149" s="10" t="s">
        <v>55</v>
      </c>
      <c r="F149" s="11">
        <v>1</v>
      </c>
      <c r="G149" s="12">
        <v>33.090000000000003</v>
      </c>
      <c r="H149" s="12">
        <v>40.71</v>
      </c>
      <c r="I149" s="12">
        <v>40.71</v>
      </c>
      <c r="J149" s="13">
        <v>2.0319048491551474E-4</v>
      </c>
    </row>
    <row r="150" spans="1:10" ht="24" customHeight="1" x14ac:dyDescent="0.2">
      <c r="A150" s="5" t="s">
        <v>428</v>
      </c>
      <c r="B150" s="5"/>
      <c r="C150" s="5"/>
      <c r="D150" s="5" t="s">
        <v>429</v>
      </c>
      <c r="E150" s="5"/>
      <c r="F150" s="6"/>
      <c r="G150" s="5"/>
      <c r="H150" s="5"/>
      <c r="I150" s="7">
        <v>5491.58</v>
      </c>
      <c r="J150" s="8">
        <v>2.7409403172496741E-2</v>
      </c>
    </row>
    <row r="151" spans="1:10" ht="24" customHeight="1" x14ac:dyDescent="0.2">
      <c r="A151" s="9" t="s">
        <v>430</v>
      </c>
      <c r="B151" s="11" t="s">
        <v>431</v>
      </c>
      <c r="C151" s="9" t="s">
        <v>28</v>
      </c>
      <c r="D151" s="9" t="s">
        <v>432</v>
      </c>
      <c r="E151" s="10" t="s">
        <v>433</v>
      </c>
      <c r="F151" s="11">
        <v>20.41</v>
      </c>
      <c r="G151" s="12">
        <v>78.72</v>
      </c>
      <c r="H151" s="12">
        <v>96.86</v>
      </c>
      <c r="I151" s="12">
        <v>1976.91</v>
      </c>
      <c r="J151" s="13">
        <v>9.8670916613689576E-3</v>
      </c>
    </row>
    <row r="152" spans="1:10" ht="24" customHeight="1" x14ac:dyDescent="0.2">
      <c r="A152" s="9" t="s">
        <v>434</v>
      </c>
      <c r="B152" s="11" t="s">
        <v>435</v>
      </c>
      <c r="C152" s="9" t="s">
        <v>74</v>
      </c>
      <c r="D152" s="9" t="s">
        <v>436</v>
      </c>
      <c r="E152" s="10" t="s">
        <v>51</v>
      </c>
      <c r="F152" s="11">
        <v>3.4</v>
      </c>
      <c r="G152" s="12">
        <v>229.1</v>
      </c>
      <c r="H152" s="12">
        <v>281.89999999999998</v>
      </c>
      <c r="I152" s="12">
        <v>958.46</v>
      </c>
      <c r="J152" s="13">
        <v>4.7838357202683434E-3</v>
      </c>
    </row>
    <row r="153" spans="1:10" ht="24" customHeight="1" x14ac:dyDescent="0.2">
      <c r="A153" s="9" t="s">
        <v>437</v>
      </c>
      <c r="B153" s="11" t="s">
        <v>438</v>
      </c>
      <c r="C153" s="9" t="s">
        <v>23</v>
      </c>
      <c r="D153" s="9" t="s">
        <v>439</v>
      </c>
      <c r="E153" s="10" t="s">
        <v>34</v>
      </c>
      <c r="F153" s="11">
        <v>90</v>
      </c>
      <c r="G153" s="12">
        <v>21.55</v>
      </c>
      <c r="H153" s="12">
        <v>26.51</v>
      </c>
      <c r="I153" s="12">
        <v>2385.9</v>
      </c>
      <c r="J153" s="13">
        <v>1.1908429819698517E-2</v>
      </c>
    </row>
    <row r="154" spans="1:10" ht="24" customHeight="1" x14ac:dyDescent="0.2">
      <c r="A154" s="9" t="s">
        <v>440</v>
      </c>
      <c r="B154" s="11" t="s">
        <v>441</v>
      </c>
      <c r="C154" s="9" t="s">
        <v>23</v>
      </c>
      <c r="D154" s="9" t="s">
        <v>442</v>
      </c>
      <c r="E154" s="10" t="s">
        <v>51</v>
      </c>
      <c r="F154" s="11">
        <v>1.8</v>
      </c>
      <c r="G154" s="12">
        <v>76.900000000000006</v>
      </c>
      <c r="H154" s="12">
        <v>94.62</v>
      </c>
      <c r="I154" s="12">
        <v>170.31</v>
      </c>
      <c r="J154" s="13">
        <v>8.5004597116092643E-4</v>
      </c>
    </row>
    <row r="155" spans="1:10" ht="24" customHeight="1" x14ac:dyDescent="0.2">
      <c r="A155" s="5" t="s">
        <v>443</v>
      </c>
      <c r="B155" s="5"/>
      <c r="C155" s="5"/>
      <c r="D155" s="5" t="s">
        <v>444</v>
      </c>
      <c r="E155" s="5"/>
      <c r="F155" s="6"/>
      <c r="G155" s="5"/>
      <c r="H155" s="5"/>
      <c r="I155" s="7">
        <v>10298.39</v>
      </c>
      <c r="J155" s="8">
        <v>5.1401003634219795E-2</v>
      </c>
    </row>
    <row r="156" spans="1:10" ht="24" customHeight="1" x14ac:dyDescent="0.2">
      <c r="A156" s="9" t="s">
        <v>445</v>
      </c>
      <c r="B156" s="11" t="s">
        <v>446</v>
      </c>
      <c r="C156" s="9" t="s">
        <v>28</v>
      </c>
      <c r="D156" s="9" t="s">
        <v>447</v>
      </c>
      <c r="E156" s="10" t="s">
        <v>55</v>
      </c>
      <c r="F156" s="11">
        <v>1</v>
      </c>
      <c r="G156" s="12">
        <v>8369.2800000000007</v>
      </c>
      <c r="H156" s="12">
        <v>10298.39</v>
      </c>
      <c r="I156" s="12">
        <v>10298.39</v>
      </c>
      <c r="J156" s="13">
        <v>5.1401003634219795E-2</v>
      </c>
    </row>
    <row r="157" spans="1:10" x14ac:dyDescent="0.2">
      <c r="A157" s="18"/>
      <c r="B157" s="18"/>
      <c r="C157" s="18"/>
      <c r="D157" s="18"/>
      <c r="E157" s="18"/>
      <c r="F157" s="18"/>
      <c r="G157" s="18"/>
      <c r="H157" s="18"/>
      <c r="I157" s="18"/>
      <c r="J157" s="18"/>
    </row>
    <row r="158" spans="1:10" x14ac:dyDescent="0.2">
      <c r="A158" s="23"/>
      <c r="B158" s="23"/>
      <c r="C158" s="23"/>
      <c r="D158" s="17"/>
      <c r="E158" s="16"/>
      <c r="F158" s="20" t="s">
        <v>448</v>
      </c>
      <c r="G158" s="23"/>
      <c r="H158" s="24">
        <v>162837.85999999999</v>
      </c>
      <c r="I158" s="23"/>
      <c r="J158" s="23"/>
    </row>
    <row r="159" spans="1:10" x14ac:dyDescent="0.2">
      <c r="A159" s="23"/>
      <c r="B159" s="23"/>
      <c r="C159" s="23"/>
      <c r="D159" s="17"/>
      <c r="E159" s="16"/>
      <c r="F159" s="20" t="s">
        <v>449</v>
      </c>
      <c r="G159" s="23"/>
      <c r="H159" s="24">
        <v>37516.01</v>
      </c>
      <c r="I159" s="23"/>
      <c r="J159" s="23"/>
    </row>
    <row r="160" spans="1:10" x14ac:dyDescent="0.2">
      <c r="A160" s="23"/>
      <c r="B160" s="23"/>
      <c r="C160" s="23"/>
      <c r="D160" s="17"/>
      <c r="E160" s="16"/>
      <c r="F160" s="20" t="s">
        <v>450</v>
      </c>
      <c r="G160" s="23"/>
      <c r="H160" s="24">
        <v>200353.87</v>
      </c>
      <c r="I160" s="23"/>
      <c r="J160" s="23"/>
    </row>
    <row r="161" spans="1:10" ht="60" customHeight="1" x14ac:dyDescent="0.2">
      <c r="A161" s="15"/>
      <c r="B161" s="15"/>
      <c r="C161" s="15"/>
      <c r="D161" s="15"/>
      <c r="E161" s="15"/>
      <c r="F161" s="15"/>
      <c r="G161" s="15"/>
      <c r="H161" s="15"/>
      <c r="I161" s="15"/>
      <c r="J161" s="15"/>
    </row>
    <row r="162" spans="1:10" ht="69.95" customHeight="1" x14ac:dyDescent="0.2">
      <c r="A162" s="25" t="s">
        <v>451</v>
      </c>
      <c r="B162" s="22"/>
      <c r="C162" s="22"/>
      <c r="D162" s="22"/>
      <c r="E162" s="22"/>
      <c r="F162" s="22"/>
      <c r="G162" s="22"/>
      <c r="H162" s="22"/>
      <c r="I162" s="22"/>
      <c r="J162" s="22"/>
    </row>
  </sheetData>
  <mergeCells count="17">
    <mergeCell ref="A160:C160"/>
    <mergeCell ref="F160:G160"/>
    <mergeCell ref="H160:J160"/>
    <mergeCell ref="A162:J162"/>
    <mergeCell ref="A3:J3"/>
    <mergeCell ref="A158:C158"/>
    <mergeCell ref="F158:G158"/>
    <mergeCell ref="H158:J158"/>
    <mergeCell ref="A159:C159"/>
    <mergeCell ref="F159:G159"/>
    <mergeCell ref="H159:J159"/>
    <mergeCell ref="E1:F1"/>
    <mergeCell ref="G1:H1"/>
    <mergeCell ref="I1:J1"/>
    <mergeCell ref="E2:F2"/>
    <mergeCell ref="G2:H2"/>
    <mergeCell ref="I2:J2"/>
  </mergeCells>
  <pageMargins left="0.5" right="0.5" top="1" bottom="1" header="0.5" footer="0.5"/>
  <pageSetup paperSize="9" fitToHeight="0" orientation="landscape"/>
  <headerFooter>
    <oddHeader>&amp;L &amp;CUFERSA
CNPJ: 24.529.265/0001-40 &amp;R</oddHeader>
    <oddFooter>&amp;L &amp;CAvenida Francisco Mota  - Presidente Costa e Silva - Mossoró / RN
 /  &amp;R</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DFA79-D73F-46D6-82B1-A07125CF4115}">
  <dimension ref="A1:K39"/>
  <sheetViews>
    <sheetView topLeftCell="B19" workbookViewId="0">
      <selection activeCell="C37" sqref="C37:D37"/>
    </sheetView>
  </sheetViews>
  <sheetFormatPr defaultRowHeight="14.25" x14ac:dyDescent="0.2"/>
  <cols>
    <col min="1" max="1" width="20" bestFit="1" customWidth="1"/>
    <col min="2" max="2" width="60" bestFit="1" customWidth="1"/>
    <col min="3" max="3" width="20" bestFit="1" customWidth="1"/>
    <col min="4" max="30" width="12" bestFit="1" customWidth="1"/>
  </cols>
  <sheetData>
    <row r="1" spans="1:11" ht="15" x14ac:dyDescent="0.2">
      <c r="A1" s="26"/>
      <c r="B1" s="26" t="s">
        <v>0</v>
      </c>
      <c r="C1" s="26" t="s">
        <v>1</v>
      </c>
      <c r="D1" s="27" t="s">
        <v>2</v>
      </c>
      <c r="E1" s="27"/>
      <c r="F1" s="27" t="s">
        <v>3</v>
      </c>
      <c r="G1" s="27"/>
    </row>
    <row r="2" spans="1:11" ht="102" x14ac:dyDescent="0.2">
      <c r="A2" s="28"/>
      <c r="B2" s="28" t="s">
        <v>4</v>
      </c>
      <c r="C2" s="28" t="s">
        <v>452</v>
      </c>
      <c r="D2" s="29" t="s">
        <v>6</v>
      </c>
      <c r="E2" s="29"/>
      <c r="F2" s="29" t="s">
        <v>7</v>
      </c>
      <c r="G2" s="29"/>
    </row>
    <row r="3" spans="1:11" ht="15" x14ac:dyDescent="0.25">
      <c r="A3" s="30" t="s">
        <v>453</v>
      </c>
      <c r="B3" s="22"/>
      <c r="C3" s="22"/>
      <c r="D3" s="22"/>
      <c r="E3" s="22"/>
      <c r="F3" s="22"/>
      <c r="G3" s="22"/>
    </row>
    <row r="4" spans="1:11" ht="15" x14ac:dyDescent="0.2">
      <c r="A4" s="31" t="s">
        <v>9</v>
      </c>
      <c r="B4" s="31" t="s">
        <v>12</v>
      </c>
      <c r="C4" s="32" t="s">
        <v>454</v>
      </c>
      <c r="D4" s="32" t="s">
        <v>455</v>
      </c>
      <c r="E4" s="32" t="s">
        <v>456</v>
      </c>
      <c r="F4" s="32" t="s">
        <v>457</v>
      </c>
      <c r="G4" s="32" t="s">
        <v>458</v>
      </c>
      <c r="H4" s="32" t="s">
        <v>459</v>
      </c>
      <c r="I4" s="32" t="s">
        <v>460</v>
      </c>
    </row>
    <row r="5" spans="1:11" x14ac:dyDescent="0.2">
      <c r="A5" s="40" t="s">
        <v>19</v>
      </c>
      <c r="B5" s="42" t="s">
        <v>20</v>
      </c>
      <c r="C5" s="44">
        <f>'Orçamento Sintético'!I5</f>
        <v>6404.79</v>
      </c>
      <c r="D5" s="45">
        <v>0.7</v>
      </c>
      <c r="E5" s="45">
        <v>0.3</v>
      </c>
      <c r="F5" s="33"/>
      <c r="G5" s="33"/>
      <c r="H5" s="33"/>
      <c r="I5" s="33"/>
      <c r="J5" s="55"/>
    </row>
    <row r="6" spans="1:11" x14ac:dyDescent="0.2">
      <c r="A6" s="41"/>
      <c r="B6" s="43"/>
      <c r="C6" s="41"/>
      <c r="D6" s="33">
        <f>ROUND(C5*D5,2)</f>
        <v>4483.3500000000004</v>
      </c>
      <c r="E6" s="33">
        <f>ROUND(C5*E5,2)</f>
        <v>1921.44</v>
      </c>
      <c r="F6" s="33"/>
      <c r="G6" s="33"/>
      <c r="H6" s="33"/>
      <c r="I6" s="33"/>
      <c r="J6" s="56"/>
      <c r="K6" s="56"/>
    </row>
    <row r="7" spans="1:11" x14ac:dyDescent="0.2">
      <c r="A7" s="40" t="s">
        <v>56</v>
      </c>
      <c r="B7" s="42" t="s">
        <v>57</v>
      </c>
      <c r="C7" s="44">
        <f>'Orçamento Sintético'!I15</f>
        <v>11037.14</v>
      </c>
      <c r="D7" s="45">
        <v>0.15</v>
      </c>
      <c r="E7" s="45">
        <v>0.85</v>
      </c>
      <c r="F7" s="33"/>
      <c r="G7" s="33"/>
      <c r="H7" s="33"/>
      <c r="I7" s="33"/>
      <c r="J7" s="55"/>
    </row>
    <row r="8" spans="1:11" x14ac:dyDescent="0.2">
      <c r="A8" s="41"/>
      <c r="B8" s="43"/>
      <c r="C8" s="41"/>
      <c r="D8" s="33">
        <f>ROUND($C$7*D7,2)</f>
        <v>1655.57</v>
      </c>
      <c r="E8" s="33">
        <f>ROUND($C$7*E7,2)</f>
        <v>9381.57</v>
      </c>
      <c r="F8" s="33"/>
      <c r="G8" s="33"/>
      <c r="H8" s="33"/>
      <c r="I8" s="33"/>
      <c r="J8" s="56"/>
      <c r="K8" s="56"/>
    </row>
    <row r="9" spans="1:11" x14ac:dyDescent="0.2">
      <c r="A9" s="40" t="s">
        <v>70</v>
      </c>
      <c r="B9" s="42" t="s">
        <v>71</v>
      </c>
      <c r="C9" s="44">
        <f>'Orçamento Sintético'!I20</f>
        <v>23141</v>
      </c>
      <c r="D9" s="33"/>
      <c r="E9" s="33"/>
      <c r="F9" s="45">
        <v>0.18</v>
      </c>
      <c r="G9" s="33"/>
      <c r="H9" s="45">
        <v>0.82</v>
      </c>
      <c r="I9" s="33"/>
      <c r="J9" s="55"/>
      <c r="K9" s="56"/>
    </row>
    <row r="10" spans="1:11" x14ac:dyDescent="0.2">
      <c r="A10" s="41"/>
      <c r="B10" s="43"/>
      <c r="C10" s="41"/>
      <c r="D10" s="33"/>
      <c r="E10" s="33"/>
      <c r="F10" s="33">
        <f>ROUND($C$9*F9,2)</f>
        <v>4165.38</v>
      </c>
      <c r="G10" s="33"/>
      <c r="H10" s="33">
        <f t="shared" ref="H10" si="0">ROUND($C$9*H9,2)</f>
        <v>18975.62</v>
      </c>
      <c r="I10" s="33"/>
      <c r="J10" s="56"/>
    </row>
    <row r="11" spans="1:11" x14ac:dyDescent="0.2">
      <c r="A11" s="40" t="s">
        <v>85</v>
      </c>
      <c r="B11" s="42" t="s">
        <v>86</v>
      </c>
      <c r="C11" s="44">
        <f>'Orçamento Sintético'!I25</f>
        <v>28831.07</v>
      </c>
      <c r="D11" s="33"/>
      <c r="E11" s="33"/>
      <c r="F11" s="33"/>
      <c r="G11" s="45">
        <v>0.34</v>
      </c>
      <c r="H11" s="45">
        <v>0.66</v>
      </c>
      <c r="I11" s="33"/>
      <c r="J11" s="55"/>
      <c r="K11" s="56"/>
    </row>
    <row r="12" spans="1:11" x14ac:dyDescent="0.2">
      <c r="A12" s="41"/>
      <c r="B12" s="43"/>
      <c r="C12" s="41"/>
      <c r="D12" s="33"/>
      <c r="E12" s="33"/>
      <c r="F12" s="33"/>
      <c r="G12" s="33">
        <f>ROUND($C$11*G11,2)</f>
        <v>9802.56</v>
      </c>
      <c r="H12" s="33">
        <f>ROUND($C$11*H11,2)</f>
        <v>19028.509999999998</v>
      </c>
      <c r="I12" s="33"/>
      <c r="J12" s="56"/>
      <c r="K12" s="56"/>
    </row>
    <row r="13" spans="1:11" x14ac:dyDescent="0.2">
      <c r="A13" s="40" t="s">
        <v>102</v>
      </c>
      <c r="B13" s="42" t="s">
        <v>103</v>
      </c>
      <c r="C13" s="44">
        <f>'Orçamento Sintético'!I31</f>
        <v>25924.720000000001</v>
      </c>
      <c r="D13" s="33"/>
      <c r="E13" s="33"/>
      <c r="F13" s="33"/>
      <c r="G13" s="45">
        <v>1</v>
      </c>
      <c r="H13" s="33"/>
      <c r="I13" s="33"/>
      <c r="J13" s="55"/>
    </row>
    <row r="14" spans="1:11" x14ac:dyDescent="0.2">
      <c r="A14" s="41"/>
      <c r="B14" s="43"/>
      <c r="C14" s="41"/>
      <c r="D14" s="33"/>
      <c r="E14" s="33"/>
      <c r="F14" s="33"/>
      <c r="G14" s="46">
        <f>C13</f>
        <v>25924.720000000001</v>
      </c>
      <c r="H14" s="33"/>
      <c r="I14" s="33"/>
      <c r="J14" s="56"/>
      <c r="K14" s="56"/>
    </row>
    <row r="15" spans="1:11" x14ac:dyDescent="0.2">
      <c r="A15" s="40" t="s">
        <v>138</v>
      </c>
      <c r="B15" s="42" t="s">
        <v>139</v>
      </c>
      <c r="C15" s="44">
        <f>'Orçamento Sintético'!I43</f>
        <v>8763.35</v>
      </c>
      <c r="D15" s="33"/>
      <c r="E15" s="33"/>
      <c r="F15" s="33"/>
      <c r="G15" s="33"/>
      <c r="H15" s="45">
        <v>0.54</v>
      </c>
      <c r="I15" s="45">
        <v>0.46</v>
      </c>
      <c r="J15" s="55"/>
      <c r="K15" s="56"/>
    </row>
    <row r="16" spans="1:11" x14ac:dyDescent="0.2">
      <c r="A16" s="41"/>
      <c r="B16" s="43"/>
      <c r="C16" s="41"/>
      <c r="D16" s="33"/>
      <c r="E16" s="33"/>
      <c r="F16" s="33"/>
      <c r="G16" s="33"/>
      <c r="H16" s="33">
        <f>ROUND($C$15*H15,2)</f>
        <v>4732.21</v>
      </c>
      <c r="I16" s="33">
        <f>ROUND($C$15*I15,2)</f>
        <v>4031.14</v>
      </c>
      <c r="J16" s="56"/>
    </row>
    <row r="17" spans="1:11" x14ac:dyDescent="0.2">
      <c r="A17" s="40" t="s">
        <v>158</v>
      </c>
      <c r="B17" s="42" t="s">
        <v>159</v>
      </c>
      <c r="C17" s="44">
        <f>'Orçamento Sintético'!I50</f>
        <v>21188.18</v>
      </c>
      <c r="D17" s="33"/>
      <c r="E17" s="33"/>
      <c r="F17" s="33"/>
      <c r="G17" s="33"/>
      <c r="H17" s="33"/>
      <c r="I17" s="45">
        <v>1</v>
      </c>
      <c r="J17" s="55"/>
      <c r="K17" s="56"/>
    </row>
    <row r="18" spans="1:11" x14ac:dyDescent="0.2">
      <c r="A18" s="41"/>
      <c r="B18" s="43"/>
      <c r="C18" s="41"/>
      <c r="D18" s="33"/>
      <c r="E18" s="33"/>
      <c r="F18" s="33"/>
      <c r="G18" s="33"/>
      <c r="H18" s="33"/>
      <c r="I18" s="46">
        <f>C17</f>
        <v>21188.18</v>
      </c>
      <c r="J18" s="56"/>
      <c r="K18" s="56"/>
    </row>
    <row r="19" spans="1:11" x14ac:dyDescent="0.2">
      <c r="A19" s="40" t="s">
        <v>172</v>
      </c>
      <c r="B19" s="42" t="s">
        <v>173</v>
      </c>
      <c r="C19" s="44">
        <f>'Orçamento Sintético'!I55</f>
        <v>13766.83</v>
      </c>
      <c r="D19" s="33"/>
      <c r="E19" s="45">
        <v>0.27</v>
      </c>
      <c r="F19" s="45">
        <v>0.35</v>
      </c>
      <c r="G19" s="45">
        <v>0.38</v>
      </c>
      <c r="H19" s="33"/>
      <c r="I19" s="33"/>
      <c r="J19" s="55"/>
    </row>
    <row r="20" spans="1:11" x14ac:dyDescent="0.2">
      <c r="A20" s="41"/>
      <c r="B20" s="43"/>
      <c r="C20" s="41"/>
      <c r="D20" s="33"/>
      <c r="E20" s="33">
        <f>ROUND($C$19*E19,2)</f>
        <v>3717.04</v>
      </c>
      <c r="F20" s="33">
        <f>ROUND($C$19*F19,2)</f>
        <v>4818.3900000000003</v>
      </c>
      <c r="G20" s="33">
        <f>ROUND($C$19*G19,2)</f>
        <v>5231.3999999999996</v>
      </c>
      <c r="H20" s="33"/>
      <c r="I20" s="33"/>
      <c r="J20" s="56"/>
      <c r="K20" s="56"/>
    </row>
    <row r="21" spans="1:11" x14ac:dyDescent="0.2">
      <c r="A21" s="40" t="s">
        <v>224</v>
      </c>
      <c r="B21" s="42" t="s">
        <v>225</v>
      </c>
      <c r="C21" s="44">
        <f>'Orçamento Sintético'!I77</f>
        <v>1673.12</v>
      </c>
      <c r="D21" s="33"/>
      <c r="E21" s="33"/>
      <c r="F21" s="33"/>
      <c r="G21" s="33"/>
      <c r="H21" s="33"/>
      <c r="I21" s="45">
        <v>1</v>
      </c>
      <c r="J21" s="55"/>
      <c r="K21" s="56"/>
    </row>
    <row r="22" spans="1:11" x14ac:dyDescent="0.2">
      <c r="A22" s="41"/>
      <c r="B22" s="43"/>
      <c r="C22" s="41"/>
      <c r="D22" s="33"/>
      <c r="E22" s="33"/>
      <c r="F22" s="33"/>
      <c r="G22" s="33"/>
      <c r="H22" s="33"/>
      <c r="I22" s="46">
        <f>C21</f>
        <v>1673.12</v>
      </c>
      <c r="J22" s="56"/>
    </row>
    <row r="23" spans="1:11" x14ac:dyDescent="0.2">
      <c r="A23" s="40" t="s">
        <v>249</v>
      </c>
      <c r="B23" s="42" t="s">
        <v>250</v>
      </c>
      <c r="C23" s="44">
        <f>'Orçamento Sintético'!I86</f>
        <v>11087.45</v>
      </c>
      <c r="D23" s="33"/>
      <c r="E23" s="33"/>
      <c r="F23" s="45">
        <v>0.35</v>
      </c>
      <c r="G23" s="45">
        <v>0.65</v>
      </c>
      <c r="H23" s="33"/>
      <c r="I23" s="33"/>
      <c r="J23" s="55"/>
      <c r="K23" s="56"/>
    </row>
    <row r="24" spans="1:11" x14ac:dyDescent="0.2">
      <c r="A24" s="41"/>
      <c r="B24" s="43"/>
      <c r="C24" s="41"/>
      <c r="D24" s="33"/>
      <c r="E24" s="33"/>
      <c r="F24" s="33">
        <f>ROUND($C$23*F23,2)</f>
        <v>3880.61</v>
      </c>
      <c r="G24" s="33">
        <f>ROUND($C$23*G23,2)</f>
        <v>7206.84</v>
      </c>
      <c r="H24" s="33"/>
      <c r="I24" s="33"/>
      <c r="J24" s="56"/>
      <c r="K24" s="56"/>
    </row>
    <row r="25" spans="1:11" x14ac:dyDescent="0.2">
      <c r="A25" s="40" t="s">
        <v>335</v>
      </c>
      <c r="B25" s="42" t="s">
        <v>336</v>
      </c>
      <c r="C25" s="44">
        <f>'Orçamento Sintético'!I116</f>
        <v>29608.85</v>
      </c>
      <c r="D25" s="33"/>
      <c r="E25" s="33"/>
      <c r="F25" s="45">
        <v>0.9</v>
      </c>
      <c r="G25" s="33"/>
      <c r="H25" s="33"/>
      <c r="I25" s="45">
        <v>0.1</v>
      </c>
      <c r="J25" s="55"/>
    </row>
    <row r="26" spans="1:11" x14ac:dyDescent="0.2">
      <c r="A26" s="41"/>
      <c r="B26" s="43"/>
      <c r="C26" s="41"/>
      <c r="D26" s="33"/>
      <c r="E26" s="33"/>
      <c r="F26" s="33">
        <f>ROUND($C$25*F25,2)</f>
        <v>26647.97</v>
      </c>
      <c r="G26" s="33"/>
      <c r="H26" s="33"/>
      <c r="I26" s="33">
        <f>ROUND(C25*I25,2)</f>
        <v>2960.89</v>
      </c>
      <c r="J26" s="56"/>
      <c r="K26" s="56"/>
    </row>
    <row r="27" spans="1:11" x14ac:dyDescent="0.2">
      <c r="A27" s="40" t="s">
        <v>402</v>
      </c>
      <c r="B27" s="42" t="s">
        <v>403</v>
      </c>
      <c r="C27" s="44">
        <f>'Orçamento Sintético'!I141</f>
        <v>3137.4</v>
      </c>
      <c r="D27" s="33"/>
      <c r="E27" s="33"/>
      <c r="F27" s="45">
        <v>1</v>
      </c>
      <c r="G27" s="33"/>
      <c r="H27" s="33"/>
      <c r="I27" s="33"/>
      <c r="J27" s="55"/>
      <c r="K27" s="56"/>
    </row>
    <row r="28" spans="1:11" x14ac:dyDescent="0.2">
      <c r="A28" s="41"/>
      <c r="B28" s="43"/>
      <c r="C28" s="41"/>
      <c r="D28" s="33"/>
      <c r="E28" s="33"/>
      <c r="F28" s="33">
        <f>C27*F27</f>
        <v>3137.4</v>
      </c>
      <c r="G28" s="33"/>
      <c r="H28" s="33"/>
      <c r="I28" s="33"/>
      <c r="J28" s="56"/>
    </row>
    <row r="29" spans="1:11" x14ac:dyDescent="0.2">
      <c r="A29" s="40" t="s">
        <v>428</v>
      </c>
      <c r="B29" s="42" t="s">
        <v>429</v>
      </c>
      <c r="C29" s="44">
        <f>'Orçamento Sintético'!I150</f>
        <v>5491.58</v>
      </c>
      <c r="D29" s="33"/>
      <c r="E29" s="33"/>
      <c r="F29" s="33"/>
      <c r="G29" s="45">
        <v>0.53</v>
      </c>
      <c r="H29" s="33"/>
      <c r="I29" s="45">
        <v>0.47</v>
      </c>
      <c r="J29" s="55"/>
      <c r="K29" s="56"/>
    </row>
    <row r="30" spans="1:11" x14ac:dyDescent="0.2">
      <c r="A30" s="41"/>
      <c r="B30" s="43"/>
      <c r="C30" s="41"/>
      <c r="D30" s="33"/>
      <c r="E30" s="33"/>
      <c r="F30" s="33"/>
      <c r="G30" s="33">
        <f>C29*G29</f>
        <v>2910.5374000000002</v>
      </c>
      <c r="H30" s="33"/>
      <c r="I30" s="33">
        <f>ROUND(C29*I29,2)</f>
        <v>2581.04</v>
      </c>
      <c r="J30" s="56"/>
      <c r="K30" s="56"/>
    </row>
    <row r="31" spans="1:11" x14ac:dyDescent="0.2">
      <c r="A31" s="47" t="s">
        <v>443</v>
      </c>
      <c r="B31" s="49" t="s">
        <v>444</v>
      </c>
      <c r="C31" s="51">
        <f>'Orçamento Sintético'!I155</f>
        <v>10298.39</v>
      </c>
      <c r="D31" s="53">
        <v>3.2300000000000002E-2</v>
      </c>
      <c r="E31" s="53">
        <v>7.9000000000000001E-2</v>
      </c>
      <c r="F31" s="53">
        <v>0.22439999999999999</v>
      </c>
      <c r="G31" s="53">
        <v>0.26869999999999999</v>
      </c>
      <c r="H31" s="53">
        <v>0.22489999999999999</v>
      </c>
      <c r="I31" s="53">
        <v>0.17069999999999999</v>
      </c>
      <c r="J31" s="55"/>
    </row>
    <row r="32" spans="1:11" x14ac:dyDescent="0.2">
      <c r="A32" s="48"/>
      <c r="B32" s="50"/>
      <c r="C32" s="52"/>
      <c r="D32" s="33">
        <f>ROUND($C$31*D31,2)</f>
        <v>332.64</v>
      </c>
      <c r="E32" s="33">
        <f t="shared" ref="E32:I32" si="1">ROUND($C$31*E31,2)</f>
        <v>813.57</v>
      </c>
      <c r="F32" s="33">
        <f t="shared" si="1"/>
        <v>2310.96</v>
      </c>
      <c r="G32" s="33">
        <f t="shared" si="1"/>
        <v>2767.18</v>
      </c>
      <c r="H32" s="33">
        <f t="shared" si="1"/>
        <v>2316.11</v>
      </c>
      <c r="I32" s="33">
        <f t="shared" si="1"/>
        <v>1757.94</v>
      </c>
      <c r="J32" s="56"/>
      <c r="K32" s="56"/>
    </row>
    <row r="33" spans="1:10" x14ac:dyDescent="0.2">
      <c r="A33" s="29" t="s">
        <v>461</v>
      </c>
      <c r="B33" s="29"/>
      <c r="C33" s="28"/>
      <c r="D33" s="34">
        <f>D34/C37</f>
        <v>3.2300648846962626E-2</v>
      </c>
      <c r="E33" s="34">
        <f>E34/$C$37</f>
        <v>7.9028271328125566E-2</v>
      </c>
      <c r="F33" s="34">
        <f t="shared" ref="F33:I33" si="2">F34/$C$37</f>
        <v>0.22440649636565543</v>
      </c>
      <c r="G33" s="34">
        <f t="shared" si="2"/>
        <v>0.26874069065898248</v>
      </c>
      <c r="H33" s="34">
        <f t="shared" si="2"/>
        <v>0.22486438619828003</v>
      </c>
      <c r="I33" s="34">
        <f t="shared" si="2"/>
        <v>0.17065959344833215</v>
      </c>
      <c r="J33" s="55"/>
    </row>
    <row r="34" spans="1:10" x14ac:dyDescent="0.2">
      <c r="A34" s="29" t="s">
        <v>462</v>
      </c>
      <c r="B34" s="29"/>
      <c r="C34" s="28"/>
      <c r="D34" s="35">
        <f>D32+D8+D6</f>
        <v>6471.56</v>
      </c>
      <c r="E34" s="35">
        <f>E6+E8+E20+E32</f>
        <v>15833.619999999999</v>
      </c>
      <c r="F34" s="35">
        <f>F10+F20+F24+F26+F28+F32</f>
        <v>44960.710000000006</v>
      </c>
      <c r="G34" s="54">
        <f>G32+G24+G20+G14+G12+G30</f>
        <v>53843.237399999998</v>
      </c>
      <c r="H34" s="35">
        <f>H32+H16+H12+H10</f>
        <v>45052.45</v>
      </c>
      <c r="I34" s="54">
        <f>I32+I30+I26+I22+I18+I16</f>
        <v>34192.31</v>
      </c>
      <c r="J34" s="57"/>
    </row>
    <row r="35" spans="1:10" x14ac:dyDescent="0.2">
      <c r="A35" s="29" t="s">
        <v>463</v>
      </c>
      <c r="B35" s="29"/>
      <c r="C35" s="28"/>
      <c r="D35" s="34">
        <f>D36/$C$37</f>
        <v>3.2300648846962626E-2</v>
      </c>
      <c r="E35" s="34">
        <f t="shared" ref="E35:I35" si="3">E36/$C$37</f>
        <v>0.11132892017508819</v>
      </c>
      <c r="F35" s="34">
        <f t="shared" si="3"/>
        <v>0.33573541654074368</v>
      </c>
      <c r="G35" s="34">
        <f t="shared" si="3"/>
        <v>0.60447610719972611</v>
      </c>
      <c r="H35" s="34">
        <f t="shared" si="3"/>
        <v>0.8293404933980062</v>
      </c>
      <c r="I35" s="34">
        <f t="shared" si="3"/>
        <v>1</v>
      </c>
    </row>
    <row r="36" spans="1:10" x14ac:dyDescent="0.2">
      <c r="A36" s="29" t="s">
        <v>464</v>
      </c>
      <c r="B36" s="29"/>
      <c r="C36" s="28"/>
      <c r="D36" s="35">
        <f>D34</f>
        <v>6471.56</v>
      </c>
      <c r="E36" s="35">
        <f>E34+D36</f>
        <v>22305.18</v>
      </c>
      <c r="F36" s="35">
        <f t="shared" ref="F36:I36" si="4">F34+E36</f>
        <v>67265.890000000014</v>
      </c>
      <c r="G36" s="35">
        <f t="shared" si="4"/>
        <v>121109.12740000001</v>
      </c>
      <c r="H36" s="35">
        <f t="shared" si="4"/>
        <v>166161.57740000001</v>
      </c>
      <c r="I36" s="54">
        <f>C37</f>
        <v>200353.87000000002</v>
      </c>
    </row>
    <row r="37" spans="1:10" x14ac:dyDescent="0.2">
      <c r="A37" s="36"/>
      <c r="B37" s="36"/>
      <c r="C37" s="37">
        <f>C31+C29+C27+C25+C23+C21+C19+C17+C15+C13+C11+C9+C7+C5</f>
        <v>200353.87000000002</v>
      </c>
      <c r="D37" s="37"/>
      <c r="E37" s="36"/>
      <c r="F37" s="36"/>
      <c r="G37" s="36"/>
    </row>
    <row r="38" spans="1:10" ht="60" customHeight="1" x14ac:dyDescent="0.2">
      <c r="A38" s="38"/>
      <c r="B38" s="38"/>
      <c r="C38" s="38"/>
      <c r="D38" s="38"/>
      <c r="E38" s="38"/>
      <c r="F38" s="38"/>
      <c r="G38" s="38"/>
    </row>
    <row r="39" spans="1:10" ht="69.95" customHeight="1" x14ac:dyDescent="0.2">
      <c r="A39" s="39" t="s">
        <v>465</v>
      </c>
      <c r="B39" s="22"/>
      <c r="C39" s="22"/>
      <c r="D39" s="22"/>
      <c r="E39" s="22"/>
      <c r="F39" s="22"/>
      <c r="G39" s="22"/>
    </row>
  </sheetData>
  <mergeCells count="53">
    <mergeCell ref="C23:C24"/>
    <mergeCell ref="C25:C26"/>
    <mergeCell ref="C27:C28"/>
    <mergeCell ref="C29:C30"/>
    <mergeCell ref="A31:A32"/>
    <mergeCell ref="B31:B32"/>
    <mergeCell ref="C31:C32"/>
    <mergeCell ref="A29:A30"/>
    <mergeCell ref="C5:C6"/>
    <mergeCell ref="C7:C8"/>
    <mergeCell ref="C9:C10"/>
    <mergeCell ref="C11:C12"/>
    <mergeCell ref="C13:C14"/>
    <mergeCell ref="C15:C16"/>
    <mergeCell ref="C17:C18"/>
    <mergeCell ref="C19:C20"/>
    <mergeCell ref="C21:C22"/>
    <mergeCell ref="A17:A18"/>
    <mergeCell ref="A19:A20"/>
    <mergeCell ref="A21:A22"/>
    <mergeCell ref="A23:A24"/>
    <mergeCell ref="A25:A26"/>
    <mergeCell ref="A27:A28"/>
    <mergeCell ref="B23:B24"/>
    <mergeCell ref="B25:B26"/>
    <mergeCell ref="B27:B28"/>
    <mergeCell ref="B29:B30"/>
    <mergeCell ref="A5:A6"/>
    <mergeCell ref="A7:A8"/>
    <mergeCell ref="A9:A10"/>
    <mergeCell ref="A11:A12"/>
    <mergeCell ref="A13:A14"/>
    <mergeCell ref="A15:A16"/>
    <mergeCell ref="A34:B34"/>
    <mergeCell ref="A35:B35"/>
    <mergeCell ref="A36:B36"/>
    <mergeCell ref="C37:D37"/>
    <mergeCell ref="A39:G39"/>
    <mergeCell ref="B5:B6"/>
    <mergeCell ref="B7:B8"/>
    <mergeCell ref="B9:B10"/>
    <mergeCell ref="B11:B12"/>
    <mergeCell ref="B13:B14"/>
    <mergeCell ref="D1:E1"/>
    <mergeCell ref="F1:G1"/>
    <mergeCell ref="D2:E2"/>
    <mergeCell ref="F2:G2"/>
    <mergeCell ref="A3:G3"/>
    <mergeCell ref="A33:B33"/>
    <mergeCell ref="B15:B16"/>
    <mergeCell ref="B17:B18"/>
    <mergeCell ref="B19:B20"/>
    <mergeCell ref="B21:B22"/>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Orçamento Sintético</vt:lpstr>
      <vt:lpstr>Cronograma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Ronaldo Ribeiro</cp:lastModifiedBy>
  <cp:revision>0</cp:revision>
  <dcterms:created xsi:type="dcterms:W3CDTF">2021-06-09T11:47:59Z</dcterms:created>
  <dcterms:modified xsi:type="dcterms:W3CDTF">2021-06-09T12:43:29Z</dcterms:modified>
</cp:coreProperties>
</file>